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440" windowHeight="7755" activeTab="0"/>
  </bookViews>
  <sheets>
    <sheet name="Mitalistit" sheetId="1" r:id="rId1"/>
    <sheet name="La_J10_Poolit" sheetId="2" r:id="rId2"/>
    <sheet name="La_J10" sheetId="3" r:id="rId3"/>
    <sheet name="La_T12_Poolit" sheetId="4" r:id="rId4"/>
    <sheet name="La_T12" sheetId="5" r:id="rId5"/>
    <sheet name="La_P12_Poolit" sheetId="6" r:id="rId6"/>
    <sheet name="La_P12" sheetId="7" r:id="rId7"/>
    <sheet name="La_T14_Poolit" sheetId="8" r:id="rId8"/>
    <sheet name="La_T14" sheetId="9" r:id="rId9"/>
    <sheet name="La_P14_Poolit" sheetId="10" r:id="rId10"/>
    <sheet name="La_P14" sheetId="11" r:id="rId11"/>
    <sheet name="La_P17_Poolit" sheetId="12" r:id="rId12"/>
    <sheet name="La_P17" sheetId="13" r:id="rId13"/>
    <sheet name="La_Al.2001myöh_Poolit" sheetId="14" r:id="rId14"/>
    <sheet name="La_Al.2001myöh" sheetId="15" r:id="rId15"/>
    <sheet name="La_Al.2001ennen_Poolit" sheetId="16" r:id="rId16"/>
    <sheet name="La_R1000_Poolit" sheetId="17" r:id="rId17"/>
    <sheet name="La_R1000" sheetId="18" r:id="rId18"/>
    <sheet name="La_R1300_Poolit" sheetId="19" r:id="rId19"/>
    <sheet name="La_R1300" sheetId="20" r:id="rId20"/>
    <sheet name="La_R1600_Poolit" sheetId="21" r:id="rId21"/>
    <sheet name="La_R1600" sheetId="22" r:id="rId22"/>
    <sheet name="La_R1900_Poolit" sheetId="23" r:id="rId23"/>
    <sheet name="La_R1900" sheetId="24" r:id="rId24"/>
    <sheet name="La_NK_Poolit" sheetId="25" r:id="rId25"/>
    <sheet name="La_MK_Poolit" sheetId="26" r:id="rId26"/>
    <sheet name="La_MK" sheetId="27" r:id="rId27"/>
  </sheets>
  <definedNames/>
  <calcPr fullCalcOnLoad="1"/>
</workbook>
</file>

<file path=xl/sharedStrings.xml><?xml version="1.0" encoding="utf-8"?>
<sst xmlns="http://schemas.openxmlformats.org/spreadsheetml/2006/main" count="2903" uniqueCount="252">
  <si>
    <t>Sjövold Alve</t>
  </si>
  <si>
    <t>Ängby</t>
  </si>
  <si>
    <t>Zulfukarova Adelina</t>
  </si>
  <si>
    <t>SC Pinx</t>
  </si>
  <si>
    <t>Holmqvist Tom</t>
  </si>
  <si>
    <t>Jonsson Linus</t>
  </si>
  <si>
    <t>ARF Junior Cup 2013</t>
  </si>
  <si>
    <t>Luokka:</t>
  </si>
  <si>
    <t>J-10</t>
  </si>
  <si>
    <t>Lindemalm Edwin</t>
  </si>
  <si>
    <t>Mejlans Bollförening r.f.</t>
  </si>
  <si>
    <t>Printz Emelie</t>
  </si>
  <si>
    <t>Brinaru Michelle</t>
  </si>
  <si>
    <t>MBF</t>
  </si>
  <si>
    <t>Ruokolainen Vilho</t>
  </si>
  <si>
    <t>Lohko/Pool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</si>
  <si>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</si>
  <si>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</si>
  <si>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</si>
  <si>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</si>
  <si>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</si>
  <si>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</si>
  <si>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</si>
  <si>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</si>
  <si>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</si>
  <si>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</si>
  <si>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</si>
  <si>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</si>
  <si>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</si>
  <si>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</si>
  <si>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</si>
  <si>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</si>
  <si>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</si>
  <si>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</si>
  <si>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</si>
  <si>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</si>
  <si>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</si>
  <si>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</si>
  <si>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</si>
  <si>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</si>
  <si>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</si>
  <si>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</si>
  <si>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</si>
  <si>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</si>
  <si>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</si>
  <si>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</si>
  <si>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T-12</t>
  </si>
  <si>
    <t>Lukk Delia</t>
  </si>
  <si>
    <t>Ransmyr Kajsa</t>
  </si>
  <si>
    <t>El-Founti Elena</t>
  </si>
  <si>
    <t>Titievskaja Aleksandra</t>
  </si>
  <si>
    <t>MPTS-13</t>
  </si>
  <si>
    <t>Valberg Nathalie</t>
  </si>
  <si>
    <t>Vaara Siri</t>
  </si>
  <si>
    <t>P-12</t>
  </si>
  <si>
    <t>Brinaru Benjamin</t>
  </si>
  <si>
    <t>Lindgren Hugo</t>
  </si>
  <si>
    <t>Wiström Daniel</t>
  </si>
  <si>
    <t>Jokinen Paul</t>
  </si>
  <si>
    <t>PT 75</t>
  </si>
  <si>
    <t>Holmqvist Jens</t>
  </si>
  <si>
    <t>Ericsson Marcos</t>
  </si>
  <si>
    <t>Tikkanen Veeti</t>
  </si>
  <si>
    <t>TTC Boom</t>
  </si>
  <si>
    <t>T-14</t>
  </si>
  <si>
    <t>Eriksson Pihla</t>
  </si>
  <si>
    <t>Lehto Emma</t>
  </si>
  <si>
    <t>Saarialho Kaarina</t>
  </si>
  <si>
    <t>Saarialho Marianna</t>
  </si>
  <si>
    <t>Holmberg Daniela</t>
  </si>
  <si>
    <t>P-14</t>
  </si>
  <si>
    <t>Jansons Rolands</t>
  </si>
  <si>
    <t>Åhlander Samuel</t>
  </si>
  <si>
    <t>Pitkänen Tatu</t>
  </si>
  <si>
    <t>Wega</t>
  </si>
  <si>
    <t>Fjelkner Aston</t>
  </si>
  <si>
    <t>Lundh Wiktor</t>
  </si>
  <si>
    <t>Rudsberg Kevin</t>
  </si>
  <si>
    <t>Söderholm Gustav</t>
  </si>
  <si>
    <t>Blixt Ville</t>
  </si>
  <si>
    <t>Titievskij Maksim</t>
  </si>
  <si>
    <t>Viklund Jonathan</t>
  </si>
  <si>
    <t>Holmberg Erik</t>
  </si>
  <si>
    <t>P-17</t>
  </si>
  <si>
    <t>Vastavuo Viivi-Mari</t>
  </si>
  <si>
    <t>Åberg Olle</t>
  </si>
  <si>
    <t>Veini Aleksi</t>
  </si>
  <si>
    <t>Al. 2001 myöh.</t>
  </si>
  <si>
    <t>Alberts Benjamin</t>
  </si>
  <si>
    <t>Lindgren Ebbe</t>
  </si>
  <si>
    <t>Ekbom William</t>
  </si>
  <si>
    <t>Al. 2001 ennen</t>
  </si>
  <si>
    <t>Kärkkäinen Konsta</t>
  </si>
  <si>
    <t>PT-2000</t>
  </si>
  <si>
    <t>R-1000</t>
  </si>
  <si>
    <t>Lindgren Anders</t>
  </si>
  <si>
    <t>Seppälä Ari</t>
  </si>
  <si>
    <t>Nummenmaa Jyrki</t>
  </si>
  <si>
    <t>Kangas Martti</t>
  </si>
  <si>
    <t>SeSi</t>
  </si>
  <si>
    <t>Ollikainen Jorma</t>
  </si>
  <si>
    <t>LPTS</t>
  </si>
  <si>
    <t>Jokitulppo Raimo</t>
  </si>
  <si>
    <t>R-1300</t>
  </si>
  <si>
    <t>Saapunki Ari</t>
  </si>
  <si>
    <t>PT 2000</t>
  </si>
  <si>
    <t>Ridal Toivo</t>
  </si>
  <si>
    <t>Atlas</t>
  </si>
  <si>
    <t>Ström Erik</t>
  </si>
  <si>
    <t>Nordin Stefan</t>
  </si>
  <si>
    <t>Morozova Inna</t>
  </si>
  <si>
    <t>RUS</t>
  </si>
  <si>
    <t>Tammela Kai</t>
  </si>
  <si>
    <t>SS</t>
  </si>
  <si>
    <t>GraPi</t>
  </si>
  <si>
    <t>Jansons Maris</t>
  </si>
  <si>
    <t>Paul Måns</t>
  </si>
  <si>
    <t>PT Espoo</t>
  </si>
  <si>
    <t>R-1600</t>
  </si>
  <si>
    <t>R-1900</t>
  </si>
  <si>
    <t>Kettunen Heikki</t>
  </si>
  <si>
    <t>Andrey Shubin</t>
  </si>
  <si>
    <t>Pitkänen Terho</t>
  </si>
  <si>
    <t>Lassila Markus</t>
  </si>
  <si>
    <t>Dyroff Alexander</t>
  </si>
  <si>
    <t>Bergkvist Tommy</t>
  </si>
  <si>
    <t>Muchow Arne</t>
  </si>
  <si>
    <t>Abaijon-Nurmisuo Sebastian</t>
  </si>
  <si>
    <t>Abaijon-Nurmisuo Samuel</t>
  </si>
  <si>
    <t>Miheev Daniil</t>
  </si>
  <si>
    <t>Pitkänen Toni</t>
  </si>
  <si>
    <t>Vastavuo Milla-Mari</t>
  </si>
  <si>
    <t>Koskinen Veikko</t>
  </si>
  <si>
    <t>HaTe</t>
  </si>
  <si>
    <t>Titievskij Alexei</t>
  </si>
  <si>
    <t>NK</t>
  </si>
  <si>
    <t>MK</t>
  </si>
  <si>
    <t>Mustonen Aleksi</t>
  </si>
  <si>
    <t>Tip-70</t>
  </si>
  <si>
    <t>Jokinen Janne</t>
  </si>
  <si>
    <t>Abramson Martin</t>
  </si>
  <si>
    <t>5</t>
  </si>
  <si>
    <t>Rtg</t>
  </si>
  <si>
    <t>Luokka</t>
  </si>
  <si>
    <t>RN</t>
  </si>
  <si>
    <t>Nimi</t>
  </si>
  <si>
    <t>Seura</t>
  </si>
  <si>
    <t>Pvm</t>
  </si>
  <si>
    <t>26.10.2013</t>
  </si>
  <si>
    <t>P1 - 1</t>
  </si>
  <si>
    <t>P2 - 1</t>
  </si>
  <si>
    <t>P1 - 2</t>
  </si>
  <si>
    <t>6</t>
  </si>
  <si>
    <t>7</t>
  </si>
  <si>
    <t>8</t>
  </si>
  <si>
    <t>Aloit.2001 myöh.</t>
  </si>
  <si>
    <t>P3 - 2</t>
  </si>
  <si>
    <t>P3 - 1</t>
  </si>
  <si>
    <t>P2 - 2</t>
  </si>
  <si>
    <t>P4 - 1</t>
  </si>
  <si>
    <t>P4 - 2</t>
  </si>
  <si>
    <t>9</t>
  </si>
  <si>
    <t>10</t>
  </si>
  <si>
    <t>11</t>
  </si>
  <si>
    <t>12</t>
  </si>
  <si>
    <t>13</t>
  </si>
  <si>
    <t>14</t>
  </si>
  <si>
    <t>15</t>
  </si>
  <si>
    <t>16</t>
  </si>
  <si>
    <t>P5 - 1</t>
  </si>
  <si>
    <t>P5 - 2</t>
  </si>
  <si>
    <t>P6 - 2</t>
  </si>
  <si>
    <t>P6 - 1</t>
  </si>
  <si>
    <t>Meinander Juha</t>
  </si>
  <si>
    <t>Mäkelä Jussi</t>
  </si>
  <si>
    <t>Norja Markus</t>
  </si>
  <si>
    <t>Pönniö Otto</t>
  </si>
  <si>
    <t>-0</t>
  </si>
  <si>
    <t>4,6,10</t>
  </si>
  <si>
    <t>3,5,3</t>
  </si>
  <si>
    <t>6,9,7</t>
  </si>
  <si>
    <t>Aloitt. 2001 tai myöh.</t>
  </si>
  <si>
    <t>Aloitt. ennen 2001</t>
  </si>
  <si>
    <t>6,6,8</t>
  </si>
  <si>
    <t>9,-8,8,11</t>
  </si>
  <si>
    <t>1,4,5</t>
  </si>
  <si>
    <t>6,7,5</t>
  </si>
  <si>
    <t>8,9,6</t>
  </si>
  <si>
    <t>4,5,6</t>
  </si>
  <si>
    <t>5,8,10</t>
  </si>
  <si>
    <t>5,9,7</t>
  </si>
  <si>
    <t>7,10,-9,8</t>
  </si>
  <si>
    <t>10,-7,1,9</t>
  </si>
  <si>
    <t>9,5,7</t>
  </si>
  <si>
    <t>-10,9,7,7</t>
  </si>
  <si>
    <t>7,9,7</t>
  </si>
  <si>
    <t>-3,7,9,-8,4</t>
  </si>
  <si>
    <t>8,-6,6,7</t>
  </si>
  <si>
    <t>5,10,5</t>
  </si>
  <si>
    <t>9,6,9</t>
  </si>
  <si>
    <t>8,-7,5,-8,6</t>
  </si>
  <si>
    <t>-8,6,14,8</t>
  </si>
  <si>
    <t>7,7,6</t>
  </si>
  <si>
    <t>6,7,6</t>
  </si>
  <si>
    <t>-8,8,-8,6,0</t>
  </si>
  <si>
    <t>9,8,11</t>
  </si>
  <si>
    <t>9,-9,12,9</t>
  </si>
  <si>
    <t>3,5,-9,7</t>
  </si>
  <si>
    <t>8,-4,6,-10,8</t>
  </si>
  <si>
    <t>8,-8,-4,8,12</t>
  </si>
  <si>
    <t>6,3,7</t>
  </si>
  <si>
    <t>-8,9,7,10</t>
  </si>
  <si>
    <t>9,8,4</t>
  </si>
  <si>
    <t>5,3,-6,4</t>
  </si>
  <si>
    <t>7,7,2</t>
  </si>
  <si>
    <t>3,-8,4,6</t>
  </si>
  <si>
    <t>-9,-2,9,7,7</t>
  </si>
  <si>
    <t>9,8,10</t>
  </si>
  <si>
    <t>-11,7,-9,4,9</t>
  </si>
  <si>
    <t>7,9,6</t>
  </si>
  <si>
    <t>10,10,-7,8</t>
  </si>
  <si>
    <t>7,6,7</t>
  </si>
  <si>
    <t>9,6,5</t>
  </si>
  <si>
    <t>8,5,7</t>
  </si>
  <si>
    <t>6,-10,12,4</t>
  </si>
  <si>
    <t>7,6,9</t>
  </si>
  <si>
    <t>-12,7,9,4</t>
  </si>
  <si>
    <t>12,-4,10,8</t>
  </si>
  <si>
    <t>8,-10,8,5</t>
  </si>
  <si>
    <t>7,7,10</t>
  </si>
  <si>
    <t>4,5,7</t>
  </si>
  <si>
    <t>3,-7,8,6</t>
  </si>
  <si>
    <t>9,-9,6,-8,3</t>
  </si>
  <si>
    <t>6,-6,7,3</t>
  </si>
  <si>
    <t>-9,5,9,3</t>
  </si>
  <si>
    <t>5,10,8</t>
  </si>
  <si>
    <t>5,7,3</t>
  </si>
  <si>
    <t>11,9,-10,4</t>
  </si>
  <si>
    <t>-3,12,7,-5,7</t>
  </si>
  <si>
    <t>-6,3,5,4</t>
  </si>
  <si>
    <t>4,12,12</t>
  </si>
  <si>
    <t>12,8,6</t>
  </si>
  <si>
    <t>7,4,-7,7</t>
  </si>
  <si>
    <t>-8,-9,2,6,10</t>
  </si>
  <si>
    <t>5,-11,10,5</t>
  </si>
  <si>
    <t>-6,12,-9,6,4</t>
  </si>
  <si>
    <t>8,10,11</t>
  </si>
  <si>
    <t>6,7,9</t>
  </si>
  <si>
    <t>0,10,9</t>
  </si>
  <si>
    <t>-10,10,11,9</t>
  </si>
  <si>
    <t>9,3,7</t>
  </si>
  <si>
    <t>8,6,5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</si>
</sst>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Arial"/>
      <family val="2"/>
    </font>
    <font>
      <b/>
      <sz val="12"/>
      <name val="SWISS"/>
      <family val="0"/>
    </font>
    <font>
      <b/>
      <sz val="10"/>
      <color indexed="8"/>
      <name val="SWISS"/>
      <family val="0"/>
    </font>
    <font>
      <sz val="8"/>
      <name val="Arial"/>
      <family val="2"/>
    </font>
    <font>
      <b/>
      <sz val="11"/>
      <color indexed="8"/>
      <name val="SWISS"/>
      <family val="0"/>
    </font>
    <font>
      <sz val="11"/>
      <name val="Arial"/>
      <family val="2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right"/>
      <protection locked="0"/>
    </xf>
    <xf numFmtId="164" fontId="16" fillId="0" borderId="16" xfId="55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164" fontId="6" fillId="0" borderId="17" xfId="55" applyFont="1" applyBorder="1" applyAlignment="1" applyProtection="1">
      <alignment horizontal="center"/>
      <protection/>
    </xf>
    <xf numFmtId="164" fontId="17" fillId="0" borderId="18" xfId="55" applyFont="1" applyBorder="1" applyAlignment="1" applyProtection="1">
      <alignment horizontal="left" indent="1"/>
      <protection/>
    </xf>
    <xf numFmtId="164" fontId="17" fillId="0" borderId="19" xfId="55" applyFont="1" applyBorder="1" applyAlignment="1" applyProtection="1">
      <alignment/>
      <protection locked="0"/>
    </xf>
    <xf numFmtId="164" fontId="17" fillId="0" borderId="20" xfId="55" applyFont="1" applyBorder="1" applyAlignment="1" applyProtection="1">
      <alignment horizontal="center"/>
      <protection/>
    </xf>
    <xf numFmtId="164" fontId="17" fillId="0" borderId="21" xfId="55" applyFont="1" applyBorder="1" applyAlignment="1" applyProtection="1">
      <alignment horizontal="center"/>
      <protection/>
    </xf>
    <xf numFmtId="164" fontId="18" fillId="0" borderId="22" xfId="55" applyFont="1" applyBorder="1" applyAlignment="1" applyProtection="1">
      <alignment horizontal="left"/>
      <protection/>
    </xf>
    <xf numFmtId="164" fontId="17" fillId="0" borderId="22" xfId="55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18" fillId="0" borderId="26" xfId="55" applyFont="1" applyBorder="1" applyAlignment="1" applyProtection="1">
      <alignment horizontal="center"/>
      <protection/>
    </xf>
    <xf numFmtId="164" fontId="17" fillId="33" borderId="27" xfId="55" applyFont="1" applyFill="1" applyBorder="1" applyAlignment="1" applyProtection="1">
      <alignment horizontal="left" indent="1"/>
      <protection locked="0"/>
    </xf>
    <xf numFmtId="164" fontId="17" fillId="33" borderId="28" xfId="55" applyFont="1" applyFill="1" applyBorder="1" applyAlignment="1" applyProtection="1">
      <alignment horizontal="left"/>
      <protection locked="0"/>
    </xf>
    <xf numFmtId="164" fontId="19" fillId="34" borderId="29" xfId="55" applyFont="1" applyFill="1" applyBorder="1" applyAlignment="1" applyProtection="1">
      <alignment horizontal="center"/>
      <protection/>
    </xf>
    <xf numFmtId="164" fontId="19" fillId="34" borderId="28" xfId="55" applyFont="1" applyFill="1" applyBorder="1" applyAlignment="1" applyProtection="1">
      <alignment horizontal="center"/>
      <protection/>
    </xf>
    <xf numFmtId="164" fontId="19" fillId="0" borderId="29" xfId="55" applyFont="1" applyBorder="1" applyProtection="1">
      <alignment/>
      <protection/>
    </xf>
    <xf numFmtId="164" fontId="19" fillId="0" borderId="28" xfId="55" applyFont="1" applyBorder="1" applyProtection="1">
      <alignment/>
      <protection/>
    </xf>
    <xf numFmtId="164" fontId="20" fillId="0" borderId="30" xfId="55" applyFont="1" applyBorder="1" applyAlignment="1" applyProtection="1">
      <alignment horizontal="center"/>
      <protection/>
    </xf>
    <xf numFmtId="164" fontId="20" fillId="0" borderId="31" xfId="55" applyFont="1" applyBorder="1" applyAlignment="1" applyProtection="1">
      <alignment horizontal="center"/>
      <protection/>
    </xf>
    <xf numFmtId="164" fontId="19" fillId="0" borderId="32" xfId="55" applyFont="1" applyBorder="1" applyAlignment="1" applyProtection="1">
      <alignment horizontal="right"/>
      <protection/>
    </xf>
    <xf numFmtId="164" fontId="19" fillId="0" borderId="33" xfId="55" applyFont="1" applyBorder="1" applyAlignment="1" applyProtection="1">
      <alignment horizontal="center"/>
      <protection/>
    </xf>
    <xf numFmtId="0" fontId="11" fillId="35" borderId="34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0" fontId="11" fillId="36" borderId="25" xfId="0" applyFont="1" applyFill="1" applyBorder="1" applyAlignment="1">
      <alignment horizontal="center"/>
    </xf>
    <xf numFmtId="164" fontId="18" fillId="0" borderId="36" xfId="55" applyFont="1" applyBorder="1" applyAlignment="1" applyProtection="1">
      <alignment horizontal="center"/>
      <protection/>
    </xf>
    <xf numFmtId="164" fontId="17" fillId="33" borderId="37" xfId="55" applyFont="1" applyFill="1" applyBorder="1" applyAlignment="1" applyProtection="1">
      <alignment horizontal="left"/>
      <protection locked="0"/>
    </xf>
    <xf numFmtId="164" fontId="19" fillId="0" borderId="38" xfId="55" applyFont="1" applyBorder="1" applyProtection="1">
      <alignment/>
      <protection/>
    </xf>
    <xf numFmtId="164" fontId="19" fillId="0" borderId="37" xfId="55" applyFont="1" applyBorder="1" applyProtection="1">
      <alignment/>
      <protection/>
    </xf>
    <xf numFmtId="164" fontId="19" fillId="34" borderId="38" xfId="55" applyFont="1" applyFill="1" applyBorder="1" applyAlignment="1" applyProtection="1">
      <alignment horizontal="center"/>
      <protection/>
    </xf>
    <xf numFmtId="164" fontId="19" fillId="34" borderId="37" xfId="55" applyFont="1" applyFill="1" applyBorder="1" applyAlignment="1" applyProtection="1">
      <alignment horizontal="center"/>
      <protection/>
    </xf>
    <xf numFmtId="164" fontId="18" fillId="0" borderId="39" xfId="55" applyFont="1" applyBorder="1" applyAlignment="1" applyProtection="1">
      <alignment horizontal="center"/>
      <protection/>
    </xf>
    <xf numFmtId="164" fontId="17" fillId="33" borderId="40" xfId="55" applyFont="1" applyFill="1" applyBorder="1" applyAlignment="1" applyProtection="1">
      <alignment horizontal="left" indent="1"/>
      <protection locked="0"/>
    </xf>
    <xf numFmtId="164" fontId="17" fillId="33" borderId="41" xfId="55" applyFont="1" applyFill="1" applyBorder="1" applyAlignment="1" applyProtection="1">
      <alignment horizontal="left"/>
      <protection locked="0"/>
    </xf>
    <xf numFmtId="164" fontId="19" fillId="0" borderId="42" xfId="55" applyFont="1" applyBorder="1" applyProtection="1">
      <alignment/>
      <protection/>
    </xf>
    <xf numFmtId="164" fontId="19" fillId="0" borderId="41" xfId="55" applyFont="1" applyBorder="1" applyProtection="1">
      <alignment/>
      <protection/>
    </xf>
    <xf numFmtId="164" fontId="19" fillId="34" borderId="42" xfId="55" applyFont="1" applyFill="1" applyBorder="1" applyAlignment="1" applyProtection="1">
      <alignment horizontal="center"/>
      <protection/>
    </xf>
    <xf numFmtId="164" fontId="19" fillId="34" borderId="41" xfId="55" applyFont="1" applyFill="1" applyBorder="1" applyAlignment="1" applyProtection="1">
      <alignment horizontal="center"/>
      <protection/>
    </xf>
    <xf numFmtId="164" fontId="20" fillId="0" borderId="43" xfId="55" applyFont="1" applyBorder="1" applyAlignment="1" applyProtection="1">
      <alignment horizontal="center"/>
      <protection/>
    </xf>
    <xf numFmtId="164" fontId="20" fillId="0" borderId="44" xfId="55" applyFont="1" applyBorder="1" applyAlignment="1" applyProtection="1">
      <alignment horizontal="center"/>
      <protection/>
    </xf>
    <xf numFmtId="164" fontId="19" fillId="0" borderId="45" xfId="55" applyFont="1" applyBorder="1" applyAlignment="1" applyProtection="1">
      <alignment horizontal="right"/>
      <protection/>
    </xf>
    <xf numFmtId="164" fontId="19" fillId="0" borderId="46" xfId="55" applyFont="1" applyBorder="1" applyAlignment="1" applyProtection="1">
      <alignment horizontal="center"/>
      <protection/>
    </xf>
    <xf numFmtId="164" fontId="18" fillId="0" borderId="47" xfId="55" applyFont="1" applyBorder="1" applyAlignment="1" applyProtection="1">
      <alignment horizontal="center"/>
      <protection/>
    </xf>
    <xf numFmtId="164" fontId="22" fillId="0" borderId="27" xfId="55" applyFont="1" applyBorder="1" applyProtection="1">
      <alignment/>
      <protection/>
    </xf>
    <xf numFmtId="164" fontId="6" fillId="0" borderId="27" xfId="55" applyFont="1" applyBorder="1" applyProtection="1">
      <alignment/>
      <protection/>
    </xf>
    <xf numFmtId="164" fontId="3" fillId="0" borderId="27" xfId="55" applyBorder="1">
      <alignment/>
      <protection/>
    </xf>
    <xf numFmtId="164" fontId="3" fillId="0" borderId="48" xfId="55" applyBorder="1">
      <alignment/>
      <protection/>
    </xf>
    <xf numFmtId="0" fontId="5" fillId="0" borderId="49" xfId="0" applyFont="1" applyBorder="1" applyAlignment="1">
      <alignment/>
    </xf>
    <xf numFmtId="0" fontId="11" fillId="37" borderId="0" xfId="0" applyFont="1" applyFill="1" applyAlignment="1">
      <alignment/>
    </xf>
    <xf numFmtId="0" fontId="11" fillId="37" borderId="25" xfId="0" applyFont="1" applyFill="1" applyBorder="1" applyAlignment="1">
      <alignment horizontal="center"/>
    </xf>
    <xf numFmtId="164" fontId="18" fillId="0" borderId="50" xfId="55" applyFont="1" applyBorder="1" applyAlignment="1" applyProtection="1">
      <alignment horizontal="center"/>
      <protection/>
    </xf>
    <xf numFmtId="164" fontId="23" fillId="0" borderId="51" xfId="55" applyFont="1" applyBorder="1" applyAlignment="1" applyProtection="1">
      <alignment horizontal="center"/>
      <protection/>
    </xf>
    <xf numFmtId="164" fontId="6" fillId="0" borderId="52" xfId="55" applyFont="1" applyBorder="1" applyProtection="1">
      <alignment/>
      <protection/>
    </xf>
    <xf numFmtId="164" fontId="6" fillId="0" borderId="53" xfId="55" applyFont="1" applyBorder="1" applyProtection="1">
      <alignment/>
      <protection/>
    </xf>
    <xf numFmtId="164" fontId="3" fillId="0" borderId="54" xfId="55" applyBorder="1">
      <alignment/>
      <protection/>
    </xf>
    <xf numFmtId="0" fontId="11" fillId="0" borderId="55" xfId="0" applyFont="1" applyBorder="1" applyAlignment="1">
      <alignment/>
    </xf>
    <xf numFmtId="0" fontId="11" fillId="0" borderId="25" xfId="0" applyFont="1" applyBorder="1" applyAlignment="1">
      <alignment horizontal="center"/>
    </xf>
    <xf numFmtId="164" fontId="18" fillId="0" borderId="47" xfId="55" applyFont="1" applyBorder="1" applyAlignment="1" applyProtection="1" quotePrefix="1">
      <alignment horizontal="center"/>
      <protection/>
    </xf>
    <xf numFmtId="164" fontId="17" fillId="0" borderId="56" xfId="55" applyFont="1" applyBorder="1" applyAlignment="1" applyProtection="1">
      <alignment horizontal="left" indent="1"/>
      <protection/>
    </xf>
    <xf numFmtId="164" fontId="17" fillId="0" borderId="57" xfId="55" applyFont="1" applyBorder="1" applyProtection="1">
      <alignment/>
      <protection/>
    </xf>
    <xf numFmtId="164" fontId="6" fillId="0" borderId="58" xfId="55" applyFont="1" applyBorder="1" applyProtection="1">
      <alignment/>
      <protection/>
    </xf>
    <xf numFmtId="164" fontId="7" fillId="0" borderId="30" xfId="55" applyFont="1" applyBorder="1" applyAlignment="1" applyProtection="1">
      <alignment horizontal="right"/>
      <protection/>
    </xf>
    <xf numFmtId="0" fontId="8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0" fontId="4" fillId="0" borderId="25" xfId="0" applyFont="1" applyBorder="1" applyAlignment="1">
      <alignment/>
    </xf>
    <xf numFmtId="0" fontId="4" fillId="36" borderId="25" xfId="0" applyFont="1" applyFill="1" applyBorder="1" applyAlignment="1">
      <alignment horizontal="center"/>
    </xf>
    <xf numFmtId="0" fontId="11" fillId="37" borderId="61" xfId="0" applyFont="1" applyFill="1" applyBorder="1" applyAlignment="1">
      <alignment/>
    </xf>
    <xf numFmtId="0" fontId="11" fillId="0" borderId="62" xfId="0" applyFont="1" applyBorder="1" applyAlignment="1">
      <alignment/>
    </xf>
    <xf numFmtId="164" fontId="17" fillId="0" borderId="27" xfId="55" applyFont="1" applyBorder="1" applyProtection="1">
      <alignment/>
      <protection/>
    </xf>
    <xf numFmtId="164" fontId="6" fillId="0" borderId="63" xfId="55" applyFont="1" applyBorder="1" applyProtection="1">
      <alignment/>
      <protection/>
    </xf>
    <xf numFmtId="0" fontId="0" fillId="0" borderId="49" xfId="0" applyBorder="1" applyAlignment="1">
      <alignment/>
    </xf>
    <xf numFmtId="0" fontId="0" fillId="0" borderId="64" xfId="0" applyBorder="1" applyAlignment="1">
      <alignment/>
    </xf>
    <xf numFmtId="0" fontId="11" fillId="37" borderId="65" xfId="0" applyFont="1" applyFill="1" applyBorder="1" applyAlignment="1">
      <alignment/>
    </xf>
    <xf numFmtId="0" fontId="11" fillId="0" borderId="66" xfId="0" applyFont="1" applyBorder="1" applyAlignment="1">
      <alignment/>
    </xf>
    <xf numFmtId="164" fontId="17" fillId="0" borderId="51" xfId="55" applyFont="1" applyBorder="1" applyAlignment="1" applyProtection="1">
      <alignment horizontal="left" indent="1"/>
      <protection/>
    </xf>
    <xf numFmtId="164" fontId="17" fillId="0" borderId="52" xfId="55" applyFont="1" applyBorder="1" applyProtection="1">
      <alignment/>
      <protection/>
    </xf>
    <xf numFmtId="164" fontId="18" fillId="0" borderId="67" xfId="55" applyFont="1" applyBorder="1" applyAlignment="1" applyProtection="1" quotePrefix="1">
      <alignment horizontal="center"/>
      <protection/>
    </xf>
    <xf numFmtId="164" fontId="17" fillId="0" borderId="68" xfId="55" applyFont="1" applyBorder="1" applyAlignment="1" applyProtection="1">
      <alignment horizontal="left" indent="1"/>
      <protection/>
    </xf>
    <xf numFmtId="164" fontId="17" fillId="0" borderId="69" xfId="55" applyFont="1" applyBorder="1" applyProtection="1">
      <alignment/>
      <protection/>
    </xf>
    <xf numFmtId="164" fontId="6" fillId="0" borderId="15" xfId="55" applyFont="1" applyBorder="1" applyProtection="1">
      <alignment/>
      <protection/>
    </xf>
    <xf numFmtId="164" fontId="6" fillId="0" borderId="70" xfId="55" applyFont="1" applyBorder="1" applyProtection="1">
      <alignment/>
      <protection/>
    </xf>
    <xf numFmtId="164" fontId="7" fillId="0" borderId="71" xfId="55" applyFont="1" applyBorder="1" applyAlignment="1" applyProtection="1">
      <alignment horizontal="right"/>
      <protection/>
    </xf>
    <xf numFmtId="0" fontId="8" fillId="0" borderId="72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73" xfId="0" applyBorder="1" applyAlignment="1">
      <alignment/>
    </xf>
    <xf numFmtId="0" fontId="11" fillId="37" borderId="74" xfId="0" applyFont="1" applyFill="1" applyBorder="1" applyAlignment="1">
      <alignment/>
    </xf>
    <xf numFmtId="0" fontId="11" fillId="0" borderId="75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64" fontId="18" fillId="0" borderId="0" xfId="55" applyFont="1" applyBorder="1" applyAlignment="1" applyProtection="1">
      <alignment horizontal="center"/>
      <protection/>
    </xf>
    <xf numFmtId="164" fontId="18" fillId="0" borderId="76" xfId="55" applyFont="1" applyBorder="1" applyAlignment="1" applyProtection="1">
      <alignment horizontal="center"/>
      <protection/>
    </xf>
    <xf numFmtId="164" fontId="18" fillId="0" borderId="0" xfId="55" applyFont="1" applyBorder="1" applyAlignment="1" applyProtection="1" quotePrefix="1">
      <alignment horizontal="center"/>
      <protection/>
    </xf>
    <xf numFmtId="164" fontId="18" fillId="0" borderId="69" xfId="55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49" fontId="13" fillId="0" borderId="77" xfId="56" applyNumberFormat="1" applyFont="1" applyFill="1" applyBorder="1" applyAlignment="1" applyProtection="1">
      <alignment horizontal="left"/>
      <protection/>
    </xf>
    <xf numFmtId="49" fontId="13" fillId="0" borderId="78" xfId="56" applyNumberFormat="1" applyFont="1" applyFill="1" applyBorder="1" applyAlignment="1" applyProtection="1">
      <alignment horizontal="right"/>
      <protection/>
    </xf>
    <xf numFmtId="49" fontId="2" fillId="0" borderId="79" xfId="57" applyNumberFormat="1" applyFont="1" applyFill="1" applyBorder="1" applyAlignment="1" applyProtection="1">
      <alignment horizontal="left"/>
      <protection/>
    </xf>
    <xf numFmtId="49" fontId="2" fillId="0" borderId="80" xfId="57" applyNumberFormat="1" applyFont="1" applyFill="1" applyBorder="1" applyAlignment="1" applyProtection="1">
      <alignment horizontal="left"/>
      <protection/>
    </xf>
    <xf numFmtId="49" fontId="2" fillId="0" borderId="81" xfId="57" applyNumberFormat="1" applyFont="1" applyFill="1" applyBorder="1" applyAlignment="1" applyProtection="1">
      <alignment horizontal="left"/>
      <protection/>
    </xf>
    <xf numFmtId="49" fontId="13" fillId="0" borderId="82" xfId="56" applyNumberFormat="1" applyFont="1" applyFill="1" applyBorder="1" applyAlignment="1" applyProtection="1">
      <alignment horizontal="left"/>
      <protection/>
    </xf>
    <xf numFmtId="49" fontId="13" fillId="0" borderId="83" xfId="56" applyNumberFormat="1" applyFont="1" applyFill="1" applyBorder="1" applyAlignment="1" applyProtection="1">
      <alignment horizontal="right"/>
      <protection/>
    </xf>
    <xf numFmtId="49" fontId="2" fillId="37" borderId="84" xfId="57" applyNumberFormat="1" applyFont="1" applyFill="1" applyBorder="1" applyAlignment="1" applyProtection="1">
      <alignment horizontal="left"/>
      <protection/>
    </xf>
    <xf numFmtId="0" fontId="24" fillId="37" borderId="85" xfId="57" applyNumberFormat="1" applyFont="1" applyFill="1" applyBorder="1" applyAlignment="1" applyProtection="1">
      <alignment horizontal="left"/>
      <protection/>
    </xf>
    <xf numFmtId="0" fontId="24" fillId="37" borderId="86" xfId="57" applyNumberFormat="1" applyFont="1" applyFill="1" applyBorder="1" applyAlignment="1" applyProtection="1">
      <alignment horizontal="left"/>
      <protection/>
    </xf>
    <xf numFmtId="20" fontId="0" fillId="0" borderId="87" xfId="0" applyNumberFormat="1" applyBorder="1" applyAlignment="1">
      <alignment horizontal="center"/>
    </xf>
    <xf numFmtId="0" fontId="2" fillId="37" borderId="85" xfId="57" applyNumberFormat="1" applyFont="1" applyFill="1" applyBorder="1" applyAlignment="1" applyProtection="1">
      <alignment horizontal="left"/>
      <protection/>
    </xf>
    <xf numFmtId="0" fontId="2" fillId="37" borderId="86" xfId="57" applyNumberFormat="1" applyFont="1" applyFill="1" applyBorder="1" applyAlignment="1" applyProtection="1">
      <alignment horizontal="left"/>
      <protection/>
    </xf>
    <xf numFmtId="49" fontId="0" fillId="0" borderId="88" xfId="0" applyNumberFormat="1" applyBorder="1" applyAlignment="1">
      <alignment horizontal="center"/>
    </xf>
    <xf numFmtId="49" fontId="2" fillId="0" borderId="84" xfId="57" applyNumberFormat="1" applyFont="1" applyFill="1" applyBorder="1" applyAlignment="1" applyProtection="1">
      <alignment horizontal="left"/>
      <protection/>
    </xf>
    <xf numFmtId="0" fontId="2" fillId="0" borderId="85" xfId="57" applyNumberFormat="1" applyFont="1" applyFill="1" applyBorder="1" applyAlignment="1" applyProtection="1">
      <alignment horizontal="left"/>
      <protection/>
    </xf>
    <xf numFmtId="0" fontId="2" fillId="0" borderId="86" xfId="57" applyNumberFormat="1" applyFont="1" applyFill="1" applyBorder="1" applyAlignment="1" applyProtection="1">
      <alignment horizontal="left"/>
      <protection/>
    </xf>
    <xf numFmtId="49" fontId="0" fillId="0" borderId="89" xfId="0" applyNumberFormat="1" applyBorder="1" applyAlignment="1">
      <alignment horizontal="center"/>
    </xf>
    <xf numFmtId="0" fontId="0" fillId="0" borderId="90" xfId="0" applyBorder="1" applyAlignment="1">
      <alignment/>
    </xf>
    <xf numFmtId="0" fontId="24" fillId="0" borderId="85" xfId="57" applyNumberFormat="1" applyFont="1" applyFill="1" applyBorder="1" applyAlignment="1" applyProtection="1">
      <alignment horizontal="left"/>
      <protection/>
    </xf>
    <xf numFmtId="0" fontId="24" fillId="0" borderId="86" xfId="57" applyNumberFormat="1" applyFont="1" applyFill="1" applyBorder="1" applyAlignment="1" applyProtection="1">
      <alignment horizontal="left"/>
      <protection/>
    </xf>
    <xf numFmtId="20" fontId="0" fillId="0" borderId="91" xfId="0" applyNumberFormat="1" applyBorder="1" applyAlignment="1">
      <alignment horizontal="center"/>
    </xf>
    <xf numFmtId="49" fontId="2" fillId="0" borderId="92" xfId="57" applyNumberFormat="1" applyFont="1" applyFill="1" applyBorder="1" applyAlignment="1" applyProtection="1">
      <alignment horizontal="left"/>
      <protection/>
    </xf>
    <xf numFmtId="0" fontId="24" fillId="0" borderId="93" xfId="57" applyNumberFormat="1" applyFont="1" applyFill="1" applyBorder="1" applyAlignment="1" applyProtection="1">
      <alignment horizontal="left"/>
      <protection/>
    </xf>
    <xf numFmtId="0" fontId="24" fillId="0" borderId="94" xfId="57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93" xfId="57" applyNumberFormat="1" applyFont="1" applyFill="1" applyBorder="1" applyAlignment="1" applyProtection="1">
      <alignment horizontal="left"/>
      <protection/>
    </xf>
    <xf numFmtId="0" fontId="2" fillId="0" borderId="94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90" xfId="0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38" borderId="0" xfId="0" applyFill="1" applyAlignment="1">
      <alignment/>
    </xf>
    <xf numFmtId="0" fontId="55" fillId="38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164" fontId="6" fillId="33" borderId="31" xfId="55" applyFont="1" applyFill="1" applyBorder="1" applyAlignment="1" applyProtection="1">
      <alignment horizontal="center"/>
      <protection locked="0"/>
    </xf>
    <xf numFmtId="164" fontId="3" fillId="0" borderId="95" xfId="55" applyBorder="1" applyAlignment="1">
      <alignment horizontal="center"/>
      <protection/>
    </xf>
    <xf numFmtId="164" fontId="6" fillId="33" borderId="31" xfId="55" applyFont="1" applyFill="1" applyBorder="1" applyAlignment="1" applyProtection="1" quotePrefix="1">
      <alignment horizontal="center"/>
      <protection locked="0"/>
    </xf>
    <xf numFmtId="164" fontId="6" fillId="33" borderId="16" xfId="55" applyFont="1" applyFill="1" applyBorder="1" applyAlignment="1" applyProtection="1">
      <alignment horizontal="center"/>
      <protection locked="0"/>
    </xf>
    <xf numFmtId="164" fontId="3" fillId="0" borderId="96" xfId="55" applyBorder="1" applyAlignment="1">
      <alignment horizontal="center"/>
      <protection/>
    </xf>
    <xf numFmtId="164" fontId="6" fillId="33" borderId="51" xfId="55" applyFont="1" applyFill="1" applyBorder="1" applyAlignment="1" applyProtection="1">
      <alignment horizontal="center"/>
      <protection locked="0"/>
    </xf>
    <xf numFmtId="164" fontId="3" fillId="0" borderId="53" xfId="55" applyBorder="1" applyAlignment="1">
      <alignment horizontal="center"/>
      <protection/>
    </xf>
    <xf numFmtId="164" fontId="6" fillId="33" borderId="56" xfId="55" applyFont="1" applyFill="1" applyBorder="1" applyAlignment="1" applyProtection="1">
      <alignment horizontal="center"/>
      <protection locked="0"/>
    </xf>
    <xf numFmtId="164" fontId="3" fillId="0" borderId="58" xfId="55" applyBorder="1" applyAlignment="1">
      <alignment horizontal="center"/>
      <protection/>
    </xf>
    <xf numFmtId="164" fontId="6" fillId="33" borderId="56" xfId="55" applyFont="1" applyFill="1" applyBorder="1" applyAlignment="1" applyProtection="1">
      <alignment horizontal="center"/>
      <protection locked="0"/>
    </xf>
    <xf numFmtId="164" fontId="3" fillId="0" borderId="58" xfId="55" applyFont="1" applyBorder="1" applyAlignment="1">
      <alignment horizontal="center"/>
      <protection/>
    </xf>
    <xf numFmtId="164" fontId="6" fillId="33" borderId="56" xfId="55" applyFont="1" applyFill="1" applyBorder="1" applyAlignment="1" applyProtection="1" quotePrefix="1">
      <alignment horizontal="center"/>
      <protection locked="0"/>
    </xf>
    <xf numFmtId="164" fontId="21" fillId="0" borderId="29" xfId="55" applyFont="1" applyBorder="1" applyAlignment="1">
      <alignment horizontal="center"/>
      <protection/>
    </xf>
    <xf numFmtId="164" fontId="21" fillId="0" borderId="97" xfId="55" applyFont="1" applyBorder="1" applyAlignment="1">
      <alignment horizontal="center"/>
      <protection/>
    </xf>
    <xf numFmtId="164" fontId="21" fillId="0" borderId="98" xfId="55" applyFont="1" applyBorder="1" applyAlignment="1">
      <alignment horizontal="center"/>
      <protection/>
    </xf>
    <xf numFmtId="164" fontId="21" fillId="0" borderId="99" xfId="55" applyFont="1" applyBorder="1" applyAlignment="1">
      <alignment horizontal="center"/>
      <protection/>
    </xf>
    <xf numFmtId="164" fontId="17" fillId="0" borderId="51" xfId="55" applyFont="1" applyBorder="1" applyAlignment="1" applyProtection="1">
      <alignment horizontal="center"/>
      <protection/>
    </xf>
    <xf numFmtId="164" fontId="17" fillId="0" borderId="53" xfId="55" applyFont="1" applyBorder="1" applyAlignment="1" applyProtection="1">
      <alignment horizontal="center"/>
      <protection/>
    </xf>
    <xf numFmtId="164" fontId="17" fillId="0" borderId="51" xfId="55" applyFont="1" applyBorder="1" applyAlignment="1" applyProtection="1" quotePrefix="1">
      <alignment horizontal="center"/>
      <protection/>
    </xf>
    <xf numFmtId="164" fontId="14" fillId="0" borderId="31" xfId="55" applyFont="1" applyBorder="1" applyAlignment="1">
      <alignment horizontal="center"/>
      <protection/>
    </xf>
    <xf numFmtId="0" fontId="2" fillId="0" borderId="95" xfId="0" applyFont="1" applyBorder="1" applyAlignment="1">
      <alignment horizontal="center"/>
    </xf>
    <xf numFmtId="164" fontId="17" fillId="0" borderId="100" xfId="55" applyFont="1" applyBorder="1" applyAlignment="1" applyProtection="1">
      <alignment horizontal="center"/>
      <protection/>
    </xf>
    <xf numFmtId="164" fontId="14" fillId="0" borderId="21" xfId="55" applyFont="1" applyBorder="1" applyAlignment="1">
      <alignment horizontal="center"/>
      <protection/>
    </xf>
    <xf numFmtId="164" fontId="14" fillId="0" borderId="100" xfId="55" applyFont="1" applyBorder="1" applyAlignment="1">
      <alignment horizontal="center"/>
      <protection/>
    </xf>
    <xf numFmtId="164" fontId="14" fillId="0" borderId="101" xfId="55" applyFont="1" applyBorder="1" applyAlignment="1">
      <alignment horizontal="center"/>
      <protection/>
    </xf>
    <xf numFmtId="0" fontId="12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>
      <alignment/>
    </xf>
    <xf numFmtId="0" fontId="13" fillId="0" borderId="102" xfId="0" applyFont="1" applyBorder="1" applyAlignment="1">
      <alignment/>
    </xf>
    <xf numFmtId="164" fontId="2" fillId="0" borderId="103" xfId="55" applyFont="1" applyFill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4" xfId="0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5" xfId="0" applyBorder="1" applyAlignment="1">
      <alignment horizontal="center"/>
    </xf>
    <xf numFmtId="165" fontId="14" fillId="0" borderId="106" xfId="55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165" fontId="15" fillId="0" borderId="15" xfId="0" applyNumberFormat="1" applyFont="1" applyBorder="1" applyAlignment="1">
      <alignment horizontal="left"/>
    </xf>
    <xf numFmtId="165" fontId="15" fillId="0" borderId="96" xfId="0" applyNumberFormat="1" applyFont="1" applyBorder="1" applyAlignment="1">
      <alignment horizontal="left"/>
    </xf>
    <xf numFmtId="20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7" xfId="0" applyFont="1" applyBorder="1" applyAlignment="1">
      <alignment horizontal="left"/>
    </xf>
    <xf numFmtId="49" fontId="13" fillId="0" borderId="108" xfId="56" applyNumberFormat="1" applyFont="1" applyFill="1" applyBorder="1" applyAlignment="1" applyProtection="1">
      <alignment horizontal="center"/>
      <protection/>
    </xf>
    <xf numFmtId="49" fontId="13" fillId="0" borderId="109" xfId="5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rmaali_MK-sijoitetut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45" customWidth="1"/>
    <col min="2" max="2" width="20.00390625" style="145" bestFit="1" customWidth="1"/>
    <col min="3" max="3" width="2.00390625" style="145" bestFit="1" customWidth="1"/>
    <col min="4" max="4" width="23.57421875" style="145" customWidth="1"/>
    <col min="5" max="5" width="12.28125" style="145" customWidth="1"/>
    <col min="6" max="6" width="14.8515625" style="145" bestFit="1" customWidth="1"/>
    <col min="7" max="7" width="2.7109375" style="0" customWidth="1"/>
  </cols>
  <sheetData>
    <row r="1" spans="1:7" ht="15">
      <c r="A1" s="144"/>
      <c r="B1" s="141"/>
      <c r="C1" s="144"/>
      <c r="D1" s="144"/>
      <c r="E1" s="144"/>
      <c r="F1" s="144"/>
      <c r="G1" s="140"/>
    </row>
    <row r="2" spans="1:7" ht="15">
      <c r="A2" s="144"/>
      <c r="B2" s="141" t="s">
        <v>8</v>
      </c>
      <c r="C2" s="144">
        <v>1</v>
      </c>
      <c r="D2" s="144" t="s">
        <v>0</v>
      </c>
      <c r="E2" s="144" t="s">
        <v>1</v>
      </c>
      <c r="F2" s="144"/>
      <c r="G2" s="140"/>
    </row>
    <row r="3" spans="1:7" ht="15">
      <c r="A3" s="144"/>
      <c r="B3" s="141"/>
      <c r="C3" s="144">
        <v>2</v>
      </c>
      <c r="D3" s="144" t="s">
        <v>2</v>
      </c>
      <c r="E3" s="144" t="s">
        <v>3</v>
      </c>
      <c r="F3" s="144"/>
      <c r="G3" s="140"/>
    </row>
    <row r="4" spans="1:7" ht="15">
      <c r="A4" s="144"/>
      <c r="B4" s="141"/>
      <c r="C4" s="144">
        <v>3</v>
      </c>
      <c r="D4" s="144" t="s">
        <v>4</v>
      </c>
      <c r="E4" s="144" t="s">
        <v>1</v>
      </c>
      <c r="F4" s="144"/>
      <c r="G4" s="140"/>
    </row>
    <row r="5" spans="1:7" ht="15">
      <c r="A5" s="144"/>
      <c r="B5" s="141"/>
      <c r="C5" s="144">
        <v>3</v>
      </c>
      <c r="D5" s="144" t="s">
        <v>12</v>
      </c>
      <c r="E5" s="144" t="s">
        <v>13</v>
      </c>
      <c r="F5" s="144"/>
      <c r="G5" s="140"/>
    </row>
    <row r="6" spans="1:7" ht="15">
      <c r="A6" s="144"/>
      <c r="B6" s="141"/>
      <c r="C6" s="144"/>
      <c r="D6" s="144"/>
      <c r="E6" s="144"/>
      <c r="F6" s="144"/>
      <c r="G6" s="140"/>
    </row>
    <row r="7" spans="1:7" ht="15">
      <c r="A7" s="144"/>
      <c r="B7" s="141" t="s">
        <v>46</v>
      </c>
      <c r="C7" s="144">
        <v>1</v>
      </c>
      <c r="D7" s="144" t="s">
        <v>47</v>
      </c>
      <c r="E7" s="144" t="s">
        <v>3</v>
      </c>
      <c r="F7" s="144"/>
      <c r="G7" s="140"/>
    </row>
    <row r="8" spans="1:7" ht="15">
      <c r="A8" s="144"/>
      <c r="B8" s="141"/>
      <c r="C8" s="144">
        <v>2</v>
      </c>
      <c r="D8" s="144" t="s">
        <v>2</v>
      </c>
      <c r="E8" s="144" t="s">
        <v>3</v>
      </c>
      <c r="F8" s="144"/>
      <c r="G8" s="140"/>
    </row>
    <row r="9" spans="1:7" ht="15">
      <c r="A9" s="144"/>
      <c r="B9" s="141"/>
      <c r="C9" s="144">
        <v>3</v>
      </c>
      <c r="D9" s="144" t="s">
        <v>50</v>
      </c>
      <c r="E9" s="144" t="s">
        <v>51</v>
      </c>
      <c r="F9" s="144"/>
      <c r="G9" s="140"/>
    </row>
    <row r="10" spans="1:7" ht="15">
      <c r="A10" s="144"/>
      <c r="B10" s="141"/>
      <c r="C10" s="144">
        <v>3</v>
      </c>
      <c r="D10" s="144" t="s">
        <v>48</v>
      </c>
      <c r="E10" s="144" t="s">
        <v>1</v>
      </c>
      <c r="F10" s="144"/>
      <c r="G10" s="140"/>
    </row>
    <row r="11" spans="1:7" ht="15">
      <c r="A11" s="144"/>
      <c r="B11" s="141"/>
      <c r="C11" s="144"/>
      <c r="D11" s="144"/>
      <c r="E11" s="144"/>
      <c r="F11" s="144"/>
      <c r="G11" s="140"/>
    </row>
    <row r="12" spans="1:7" ht="15">
      <c r="A12" s="144"/>
      <c r="B12" s="141" t="s">
        <v>54</v>
      </c>
      <c r="C12" s="144">
        <v>1</v>
      </c>
      <c r="D12" s="144" t="s">
        <v>55</v>
      </c>
      <c r="E12" s="144" t="s">
        <v>13</v>
      </c>
      <c r="F12" s="144"/>
      <c r="G12" s="140"/>
    </row>
    <row r="13" spans="1:7" ht="15">
      <c r="A13" s="144"/>
      <c r="B13" s="141"/>
      <c r="C13" s="144">
        <v>2</v>
      </c>
      <c r="D13" s="144" t="s">
        <v>60</v>
      </c>
      <c r="E13" s="144" t="s">
        <v>1</v>
      </c>
      <c r="F13" s="144"/>
      <c r="G13" s="140"/>
    </row>
    <row r="14" spans="1:7" ht="15">
      <c r="A14" s="144"/>
      <c r="B14" s="141"/>
      <c r="C14" s="144">
        <v>3</v>
      </c>
      <c r="D14" s="144" t="s">
        <v>61</v>
      </c>
      <c r="E14" s="144" t="s">
        <v>1</v>
      </c>
      <c r="F14" s="144"/>
      <c r="G14" s="140"/>
    </row>
    <row r="15" spans="1:7" ht="15">
      <c r="A15" s="144"/>
      <c r="B15" s="141"/>
      <c r="C15" s="144">
        <v>3</v>
      </c>
      <c r="D15" s="144" t="s">
        <v>57</v>
      </c>
      <c r="E15" s="144" t="s">
        <v>1</v>
      </c>
      <c r="F15" s="144"/>
      <c r="G15" s="140"/>
    </row>
    <row r="16" spans="1:7" ht="15">
      <c r="A16" s="144"/>
      <c r="B16" s="141"/>
      <c r="C16" s="144"/>
      <c r="D16" s="144"/>
      <c r="E16" s="144"/>
      <c r="F16" s="144"/>
      <c r="G16" s="140"/>
    </row>
    <row r="17" spans="1:7" ht="15">
      <c r="A17" s="144"/>
      <c r="B17" s="141" t="s">
        <v>64</v>
      </c>
      <c r="C17" s="144">
        <v>1</v>
      </c>
      <c r="D17" s="144" t="s">
        <v>65</v>
      </c>
      <c r="E17" s="144" t="s">
        <v>13</v>
      </c>
      <c r="F17" s="144"/>
      <c r="G17" s="140"/>
    </row>
    <row r="18" spans="1:7" ht="15">
      <c r="A18" s="144"/>
      <c r="B18" s="141"/>
      <c r="C18" s="144">
        <v>2</v>
      </c>
      <c r="D18" s="144" t="s">
        <v>47</v>
      </c>
      <c r="E18" s="144" t="s">
        <v>3</v>
      </c>
      <c r="F18" s="144"/>
      <c r="G18" s="140"/>
    </row>
    <row r="19" spans="1:7" ht="15">
      <c r="A19" s="144"/>
      <c r="B19" s="141"/>
      <c r="C19" s="144">
        <v>3</v>
      </c>
      <c r="D19" s="144" t="s">
        <v>67</v>
      </c>
      <c r="E19" s="144" t="s">
        <v>13</v>
      </c>
      <c r="F19" s="144"/>
      <c r="G19" s="140"/>
    </row>
    <row r="20" spans="1:7" ht="15">
      <c r="A20" s="144"/>
      <c r="B20" s="141"/>
      <c r="C20" s="144">
        <v>3</v>
      </c>
      <c r="D20" s="144" t="s">
        <v>68</v>
      </c>
      <c r="E20" s="144" t="s">
        <v>13</v>
      </c>
      <c r="F20" s="144"/>
      <c r="G20" s="140"/>
    </row>
    <row r="21" spans="1:7" ht="15">
      <c r="A21" s="144"/>
      <c r="B21" s="141"/>
      <c r="C21" s="144"/>
      <c r="D21" s="144"/>
      <c r="E21" s="144"/>
      <c r="F21" s="144"/>
      <c r="G21" s="140"/>
    </row>
    <row r="22" spans="1:7" ht="15">
      <c r="A22" s="144"/>
      <c r="B22" s="141" t="s">
        <v>70</v>
      </c>
      <c r="C22" s="144">
        <v>1</v>
      </c>
      <c r="D22" s="144" t="s">
        <v>79</v>
      </c>
      <c r="E22" s="144" t="s">
        <v>1</v>
      </c>
      <c r="F22" s="144"/>
      <c r="G22" s="140"/>
    </row>
    <row r="23" spans="1:7" ht="15">
      <c r="A23" s="144"/>
      <c r="B23" s="141"/>
      <c r="C23" s="144">
        <v>2</v>
      </c>
      <c r="D23" s="144" t="s">
        <v>55</v>
      </c>
      <c r="E23" s="144" t="s">
        <v>13</v>
      </c>
      <c r="F23" s="144"/>
      <c r="G23" s="140"/>
    </row>
    <row r="24" spans="1:7" ht="15">
      <c r="A24" s="144"/>
      <c r="B24" s="141"/>
      <c r="C24" s="144">
        <v>3</v>
      </c>
      <c r="D24" s="144" t="s">
        <v>71</v>
      </c>
      <c r="E24" s="144" t="s">
        <v>13</v>
      </c>
      <c r="F24" s="144"/>
      <c r="G24" s="140"/>
    </row>
    <row r="25" spans="1:7" ht="15">
      <c r="A25" s="144"/>
      <c r="B25" s="141"/>
      <c r="C25" s="144">
        <v>3</v>
      </c>
      <c r="D25" s="144" t="s">
        <v>73</v>
      </c>
      <c r="E25" s="144" t="s">
        <v>74</v>
      </c>
      <c r="F25" s="144"/>
      <c r="G25" s="140"/>
    </row>
    <row r="26" spans="1:7" ht="15">
      <c r="A26" s="144"/>
      <c r="B26" s="141"/>
      <c r="C26" s="144"/>
      <c r="D26" s="144"/>
      <c r="E26" s="144"/>
      <c r="F26" s="144"/>
      <c r="G26" s="140"/>
    </row>
    <row r="27" spans="1:7" ht="15">
      <c r="A27" s="144"/>
      <c r="B27" s="141" t="s">
        <v>83</v>
      </c>
      <c r="C27" s="144">
        <v>1</v>
      </c>
      <c r="D27" s="144" t="s">
        <v>174</v>
      </c>
      <c r="E27" s="144" t="s">
        <v>138</v>
      </c>
      <c r="F27" s="144"/>
      <c r="G27" s="140"/>
    </row>
    <row r="28" spans="1:7" ht="15">
      <c r="A28" s="144"/>
      <c r="B28" s="141"/>
      <c r="C28" s="144">
        <v>2</v>
      </c>
      <c r="D28" s="144" t="s">
        <v>65</v>
      </c>
      <c r="E28" s="144" t="s">
        <v>13</v>
      </c>
      <c r="F28" s="144"/>
      <c r="G28" s="140"/>
    </row>
    <row r="29" spans="1:7" ht="15">
      <c r="A29" s="144"/>
      <c r="B29" s="141"/>
      <c r="C29" s="144">
        <v>3</v>
      </c>
      <c r="D29" s="144" t="s">
        <v>79</v>
      </c>
      <c r="E29" s="144" t="s">
        <v>1</v>
      </c>
      <c r="F29" s="144"/>
      <c r="G29" s="140"/>
    </row>
    <row r="30" spans="1:7" ht="15">
      <c r="A30" s="144"/>
      <c r="B30" s="141"/>
      <c r="C30" s="144">
        <v>3</v>
      </c>
      <c r="D30" s="144" t="s">
        <v>84</v>
      </c>
      <c r="E30" s="144" t="s">
        <v>13</v>
      </c>
      <c r="F30" s="144"/>
      <c r="G30" s="140"/>
    </row>
    <row r="31" spans="1:7" ht="15">
      <c r="A31" s="144"/>
      <c r="B31" s="141"/>
      <c r="C31" s="144"/>
      <c r="D31" s="144"/>
      <c r="E31" s="144"/>
      <c r="F31" s="144"/>
      <c r="G31" s="140"/>
    </row>
    <row r="32" spans="1:7" ht="15">
      <c r="A32" s="144"/>
      <c r="B32" s="141" t="s">
        <v>181</v>
      </c>
      <c r="C32" s="144">
        <v>1</v>
      </c>
      <c r="D32" s="144" t="s">
        <v>88</v>
      </c>
      <c r="E32" s="144" t="s">
        <v>1</v>
      </c>
      <c r="F32" s="144"/>
      <c r="G32" s="140"/>
    </row>
    <row r="33" spans="1:7" ht="15">
      <c r="A33" s="144"/>
      <c r="B33" s="141"/>
      <c r="C33" s="144">
        <v>2</v>
      </c>
      <c r="D33" s="144" t="s">
        <v>52</v>
      </c>
      <c r="E33" s="144" t="s">
        <v>1</v>
      </c>
      <c r="F33" s="144"/>
      <c r="G33" s="140"/>
    </row>
    <row r="34" spans="1:7" ht="15">
      <c r="A34" s="144"/>
      <c r="B34" s="141"/>
      <c r="C34" s="144">
        <v>3</v>
      </c>
      <c r="D34" s="144" t="s">
        <v>90</v>
      </c>
      <c r="E34" s="144" t="s">
        <v>13</v>
      </c>
      <c r="F34" s="144"/>
      <c r="G34" s="140"/>
    </row>
    <row r="35" spans="1:7" ht="15">
      <c r="A35" s="144"/>
      <c r="B35" s="141"/>
      <c r="C35" s="144">
        <v>3</v>
      </c>
      <c r="D35" s="144" t="s">
        <v>14</v>
      </c>
      <c r="E35" s="144" t="s">
        <v>13</v>
      </c>
      <c r="F35" s="144"/>
      <c r="G35" s="140"/>
    </row>
    <row r="36" spans="1:7" ht="15">
      <c r="A36" s="144"/>
      <c r="B36" s="141"/>
      <c r="C36" s="144"/>
      <c r="D36" s="144"/>
      <c r="E36" s="144"/>
      <c r="F36" s="144"/>
      <c r="G36" s="140"/>
    </row>
    <row r="37" spans="1:7" ht="15">
      <c r="A37" s="144"/>
      <c r="B37" s="141" t="s">
        <v>182</v>
      </c>
      <c r="C37" s="144">
        <v>1</v>
      </c>
      <c r="D37" s="144" t="s">
        <v>66</v>
      </c>
      <c r="E37" s="144" t="s">
        <v>1</v>
      </c>
      <c r="F37" s="144"/>
      <c r="G37" s="140"/>
    </row>
    <row r="38" spans="1:7" ht="15">
      <c r="A38" s="144"/>
      <c r="B38" s="141"/>
      <c r="C38" s="144">
        <v>2</v>
      </c>
      <c r="D38" s="144" t="s">
        <v>78</v>
      </c>
      <c r="E38" s="144" t="s">
        <v>13</v>
      </c>
      <c r="F38" s="144"/>
      <c r="G38" s="140"/>
    </row>
    <row r="39" spans="1:7" ht="15">
      <c r="A39" s="144"/>
      <c r="B39" s="141"/>
      <c r="C39" s="144">
        <v>3</v>
      </c>
      <c r="D39" s="144" t="s">
        <v>92</v>
      </c>
      <c r="E39" s="144" t="s">
        <v>93</v>
      </c>
      <c r="F39" s="144"/>
      <c r="G39" s="140"/>
    </row>
    <row r="40" spans="1:7" ht="15">
      <c r="A40" s="144"/>
      <c r="B40" s="141"/>
      <c r="C40" s="144">
        <v>3</v>
      </c>
      <c r="D40" s="144"/>
      <c r="E40" s="144"/>
      <c r="F40" s="144"/>
      <c r="G40" s="140"/>
    </row>
    <row r="41" spans="1:7" ht="15">
      <c r="A41" s="144"/>
      <c r="B41" s="141"/>
      <c r="C41" s="144"/>
      <c r="D41" s="144"/>
      <c r="E41" s="144"/>
      <c r="F41" s="144"/>
      <c r="G41" s="140"/>
    </row>
    <row r="42" spans="1:7" ht="15">
      <c r="A42" s="144"/>
      <c r="B42" s="141" t="s">
        <v>94</v>
      </c>
      <c r="C42" s="144">
        <v>1</v>
      </c>
      <c r="D42" s="144" t="s">
        <v>4</v>
      </c>
      <c r="E42" s="144" t="s">
        <v>1</v>
      </c>
      <c r="F42" s="144"/>
      <c r="G42" s="140"/>
    </row>
    <row r="43" spans="1:7" ht="15">
      <c r="A43" s="144"/>
      <c r="B43" s="141"/>
      <c r="C43" s="144">
        <v>2</v>
      </c>
      <c r="D43" s="144" t="s">
        <v>95</v>
      </c>
      <c r="E43" s="144" t="s">
        <v>1</v>
      </c>
      <c r="F43" s="144"/>
      <c r="G43" s="140"/>
    </row>
    <row r="44" spans="1:7" ht="15">
      <c r="A44" s="144"/>
      <c r="B44" s="141"/>
      <c r="C44" s="144">
        <v>3</v>
      </c>
      <c r="D44" s="144" t="s">
        <v>69</v>
      </c>
      <c r="E44" s="144" t="s">
        <v>13</v>
      </c>
      <c r="F44" s="144"/>
      <c r="G44" s="140"/>
    </row>
    <row r="45" spans="1:7" ht="15">
      <c r="A45" s="144"/>
      <c r="B45" s="141"/>
      <c r="C45" s="144">
        <v>3</v>
      </c>
      <c r="D45" s="144" t="s">
        <v>9</v>
      </c>
      <c r="E45" s="144" t="s">
        <v>1</v>
      </c>
      <c r="F45" s="144"/>
      <c r="G45" s="140"/>
    </row>
    <row r="46" spans="1:7" ht="15">
      <c r="A46" s="144"/>
      <c r="B46" s="141"/>
      <c r="C46" s="144"/>
      <c r="D46" s="144"/>
      <c r="E46" s="144"/>
      <c r="F46" s="144"/>
      <c r="G46" s="140"/>
    </row>
    <row r="47" spans="1:7" ht="15">
      <c r="A47" s="144"/>
      <c r="B47" s="141" t="s">
        <v>103</v>
      </c>
      <c r="C47" s="144">
        <v>1</v>
      </c>
      <c r="D47" s="144" t="s">
        <v>56</v>
      </c>
      <c r="E47" s="144" t="s">
        <v>1</v>
      </c>
      <c r="F47" s="144"/>
      <c r="G47" s="140"/>
    </row>
    <row r="48" spans="1:7" ht="15">
      <c r="A48" s="144"/>
      <c r="B48" s="141"/>
      <c r="C48" s="144">
        <v>2</v>
      </c>
      <c r="D48" s="144" t="s">
        <v>0</v>
      </c>
      <c r="E48" s="144" t="s">
        <v>1</v>
      </c>
      <c r="F48" s="144"/>
      <c r="G48" s="140"/>
    </row>
    <row r="49" spans="1:7" ht="15">
      <c r="A49" s="144"/>
      <c r="B49" s="141"/>
      <c r="C49" s="144">
        <v>3</v>
      </c>
      <c r="D49" s="144" t="s">
        <v>47</v>
      </c>
      <c r="E49" s="144" t="s">
        <v>3</v>
      </c>
      <c r="F49" s="144"/>
      <c r="G49" s="140"/>
    </row>
    <row r="50" spans="1:7" ht="15">
      <c r="A50" s="144"/>
      <c r="B50" s="141"/>
      <c r="C50" s="144">
        <v>3</v>
      </c>
      <c r="D50" s="144" t="s">
        <v>100</v>
      </c>
      <c r="E50" s="144" t="s">
        <v>101</v>
      </c>
      <c r="F50" s="144"/>
      <c r="G50" s="140"/>
    </row>
    <row r="51" spans="1:7" ht="15">
      <c r="A51" s="144"/>
      <c r="B51" s="141"/>
      <c r="C51" s="144"/>
      <c r="D51" s="144"/>
      <c r="E51" s="144"/>
      <c r="F51" s="144"/>
      <c r="G51" s="140"/>
    </row>
    <row r="52" spans="1:7" ht="15">
      <c r="A52" s="144"/>
      <c r="B52" s="141" t="s">
        <v>118</v>
      </c>
      <c r="C52" s="144">
        <v>1</v>
      </c>
      <c r="D52" s="144" t="s">
        <v>109</v>
      </c>
      <c r="E52" s="144" t="s">
        <v>107</v>
      </c>
      <c r="F52" s="144"/>
      <c r="G52" s="140"/>
    </row>
    <row r="53" spans="1:7" ht="15">
      <c r="A53" s="144"/>
      <c r="B53" s="141"/>
      <c r="C53" s="144">
        <v>2</v>
      </c>
      <c r="D53" s="144" t="s">
        <v>76</v>
      </c>
      <c r="E53" s="144" t="s">
        <v>1</v>
      </c>
      <c r="F53" s="144"/>
      <c r="G53" s="140"/>
    </row>
    <row r="54" spans="1:7" ht="15">
      <c r="A54" s="144"/>
      <c r="B54" s="141"/>
      <c r="C54" s="144">
        <v>3</v>
      </c>
      <c r="D54" s="144" t="s">
        <v>106</v>
      </c>
      <c r="E54" s="144" t="s">
        <v>107</v>
      </c>
      <c r="F54" s="144"/>
      <c r="G54" s="140"/>
    </row>
    <row r="55" spans="1:7" ht="15">
      <c r="A55" s="144"/>
      <c r="B55" s="141"/>
      <c r="C55" s="144">
        <v>3</v>
      </c>
      <c r="D55" s="144" t="s">
        <v>115</v>
      </c>
      <c r="E55" s="144" t="s">
        <v>13</v>
      </c>
      <c r="F55" s="144"/>
      <c r="G55" s="140"/>
    </row>
    <row r="56" spans="1:7" ht="15">
      <c r="A56" s="144"/>
      <c r="B56" s="141"/>
      <c r="C56" s="144"/>
      <c r="D56" s="144"/>
      <c r="E56" s="144"/>
      <c r="F56" s="144"/>
      <c r="G56" s="140"/>
    </row>
    <row r="57" spans="1:7" ht="15">
      <c r="A57" s="144"/>
      <c r="B57" s="141" t="s">
        <v>119</v>
      </c>
      <c r="C57" s="144">
        <v>1</v>
      </c>
      <c r="D57" s="144" t="s">
        <v>130</v>
      </c>
      <c r="E57" s="144" t="s">
        <v>74</v>
      </c>
      <c r="F57" s="144"/>
      <c r="G57" s="140"/>
    </row>
    <row r="58" spans="1:7" ht="15">
      <c r="A58" s="144"/>
      <c r="B58" s="141"/>
      <c r="C58" s="144">
        <v>2</v>
      </c>
      <c r="D58" s="144" t="s">
        <v>65</v>
      </c>
      <c r="E58" s="144" t="s">
        <v>13</v>
      </c>
      <c r="F58" s="144"/>
      <c r="G58" s="140"/>
    </row>
    <row r="59" spans="1:7" ht="15">
      <c r="A59" s="144"/>
      <c r="B59" s="141"/>
      <c r="C59" s="144">
        <v>3</v>
      </c>
      <c r="D59" s="144" t="s">
        <v>122</v>
      </c>
      <c r="E59" s="144" t="s">
        <v>74</v>
      </c>
      <c r="F59" s="144"/>
      <c r="G59" s="140"/>
    </row>
    <row r="60" spans="1:7" ht="15">
      <c r="A60" s="144"/>
      <c r="B60" s="141"/>
      <c r="C60" s="144">
        <v>3</v>
      </c>
      <c r="D60" s="144" t="s">
        <v>129</v>
      </c>
      <c r="E60" s="144" t="s">
        <v>111</v>
      </c>
      <c r="F60" s="144"/>
      <c r="G60" s="140"/>
    </row>
    <row r="61" spans="1:7" ht="15">
      <c r="A61" s="144"/>
      <c r="B61" s="141"/>
      <c r="C61" s="144"/>
      <c r="D61" s="144"/>
      <c r="E61" s="144"/>
      <c r="F61" s="144"/>
      <c r="G61" s="140"/>
    </row>
    <row r="62" spans="1:7" ht="15">
      <c r="A62" s="144"/>
      <c r="B62" s="141" t="s">
        <v>135</v>
      </c>
      <c r="C62" s="144">
        <v>1</v>
      </c>
      <c r="D62" s="144" t="s">
        <v>65</v>
      </c>
      <c r="E62" s="144" t="s">
        <v>13</v>
      </c>
      <c r="F62" s="144"/>
      <c r="G62" s="140"/>
    </row>
    <row r="63" spans="1:7" ht="15">
      <c r="A63" s="144"/>
      <c r="B63" s="141"/>
      <c r="C63" s="144">
        <v>2</v>
      </c>
      <c r="D63" s="144" t="s">
        <v>131</v>
      </c>
      <c r="E63" s="144" t="s">
        <v>13</v>
      </c>
      <c r="F63" s="144"/>
      <c r="G63" s="140"/>
    </row>
    <row r="64" spans="1:7" ht="15">
      <c r="A64" s="144"/>
      <c r="B64" s="141"/>
      <c r="C64" s="144">
        <v>3</v>
      </c>
      <c r="D64" s="144" t="s">
        <v>110</v>
      </c>
      <c r="E64" s="144" t="s">
        <v>111</v>
      </c>
      <c r="F64" s="144"/>
      <c r="G64" s="140"/>
    </row>
    <row r="65" spans="1:7" ht="15">
      <c r="A65" s="144"/>
      <c r="B65" s="141"/>
      <c r="C65" s="144">
        <v>3</v>
      </c>
      <c r="D65" s="144"/>
      <c r="E65" s="144"/>
      <c r="F65" s="144"/>
      <c r="G65" s="140"/>
    </row>
    <row r="66" spans="1:7" ht="15">
      <c r="A66" s="144"/>
      <c r="B66" s="141"/>
      <c r="C66" s="144"/>
      <c r="D66" s="144"/>
      <c r="E66" s="144"/>
      <c r="F66" s="144"/>
      <c r="G66" s="140"/>
    </row>
    <row r="67" spans="1:7" ht="15">
      <c r="A67" s="144"/>
      <c r="B67" s="141" t="s">
        <v>136</v>
      </c>
      <c r="C67" s="144">
        <v>1</v>
      </c>
      <c r="D67" s="144" t="s">
        <v>137</v>
      </c>
      <c r="E67" s="144" t="s">
        <v>138</v>
      </c>
      <c r="F67" s="144"/>
      <c r="G67" s="140"/>
    </row>
    <row r="68" spans="1:7" ht="15">
      <c r="A68" s="144"/>
      <c r="B68" s="141"/>
      <c r="C68" s="144">
        <v>2</v>
      </c>
      <c r="D68" s="144" t="s">
        <v>129</v>
      </c>
      <c r="E68" s="144" t="s">
        <v>111</v>
      </c>
      <c r="F68" s="144"/>
      <c r="G68" s="140"/>
    </row>
    <row r="69" spans="1:7" ht="15">
      <c r="A69" s="144"/>
      <c r="B69" s="141"/>
      <c r="C69" s="144">
        <v>3</v>
      </c>
      <c r="D69" s="144" t="s">
        <v>139</v>
      </c>
      <c r="E69" s="144" t="s">
        <v>59</v>
      </c>
      <c r="F69" s="144"/>
      <c r="G69" s="140"/>
    </row>
    <row r="70" spans="1:7" ht="15">
      <c r="A70" s="144"/>
      <c r="B70" s="141"/>
      <c r="C70" s="144">
        <v>3</v>
      </c>
      <c r="D70" s="144" t="s">
        <v>140</v>
      </c>
      <c r="E70" s="144" t="s">
        <v>1</v>
      </c>
      <c r="F70" s="144"/>
      <c r="G70" s="140"/>
    </row>
    <row r="71" spans="1:7" ht="15">
      <c r="A71" s="144"/>
      <c r="B71" s="141"/>
      <c r="C71" s="144"/>
      <c r="D71" s="144"/>
      <c r="E71" s="144"/>
      <c r="F71" s="144"/>
      <c r="G71" s="14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&amp;LARF Junior Cup 2013&amp;CMejlans Bollförening r.f.&amp;R&amp;A</oddHeader>
    <oddFooter>&amp;Cwww.mbf.fi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70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8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0.4583333333333333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1741</v>
      </c>
      <c r="C4" s="24" t="s">
        <v>71</v>
      </c>
      <c r="D4" s="25" t="s">
        <v>13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71</v>
      </c>
      <c r="W4" s="35">
        <f>+W10+W12+W14</f>
        <v>42</v>
      </c>
      <c r="X4" s="36">
        <f>+V4-W4</f>
        <v>29</v>
      </c>
    </row>
    <row r="5" spans="1:24" ht="15">
      <c r="A5" s="37" t="s">
        <v>22</v>
      </c>
      <c r="B5" s="24">
        <v>1450</v>
      </c>
      <c r="C5" s="24" t="s">
        <v>57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1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4</v>
      </c>
      <c r="S5" s="158">
        <v>2</v>
      </c>
      <c r="T5" s="159"/>
      <c r="V5" s="34">
        <f>+V11+V13+W14</f>
        <v>63</v>
      </c>
      <c r="W5" s="35">
        <f>+W11+W13+V14</f>
        <v>71</v>
      </c>
      <c r="X5" s="36">
        <f>+V5-W5</f>
        <v>-8</v>
      </c>
    </row>
    <row r="6" spans="1:24" ht="15">
      <c r="A6" s="37" t="s">
        <v>23</v>
      </c>
      <c r="B6" s="24">
        <v>1300</v>
      </c>
      <c r="C6" s="24" t="s">
        <v>72</v>
      </c>
      <c r="D6" s="38" t="s">
        <v>1</v>
      </c>
      <c r="E6" s="39">
        <f>+R10</f>
        <v>0</v>
      </c>
      <c r="F6" s="40">
        <f>+Q10</f>
        <v>3</v>
      </c>
      <c r="G6" s="39">
        <f>R13</f>
        <v>1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1</v>
      </c>
      <c r="R6" s="33">
        <f>IF(SUM(E6:N6)=0,"",SUM(I4:I7))</f>
        <v>6</v>
      </c>
      <c r="S6" s="158">
        <v>3</v>
      </c>
      <c r="T6" s="159"/>
      <c r="V6" s="34">
        <f>+W10+W13+V15</f>
        <v>50</v>
      </c>
      <c r="W6" s="35">
        <f>+V10+V13+W15</f>
        <v>71</v>
      </c>
      <c r="X6" s="36">
        <f>+V6-W6</f>
        <v>-21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Jansons Rolands</v>
      </c>
      <c r="D10" s="71" t="str">
        <f>IF(C6&gt;"",C6,"")</f>
        <v>Åhlander Samuel</v>
      </c>
      <c r="E10" s="56"/>
      <c r="F10" s="72"/>
      <c r="G10" s="155">
        <v>6</v>
      </c>
      <c r="H10" s="156"/>
      <c r="I10" s="153">
        <v>6</v>
      </c>
      <c r="J10" s="154"/>
      <c r="K10" s="153">
        <v>5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17</v>
      </c>
      <c r="X10" s="79">
        <f aca="true" t="shared" si="3" ref="X10:X15">+V10-W10</f>
        <v>16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6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6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5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Wiström Daniel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Jansons Rolands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Wiström Daniel</v>
      </c>
      <c r="D13" s="82" t="str">
        <f>IF(C6&gt;"",C6,"")</f>
        <v>Åhlander Samuel</v>
      </c>
      <c r="E13" s="56"/>
      <c r="F13" s="72"/>
      <c r="G13" s="153">
        <v>9</v>
      </c>
      <c r="H13" s="154"/>
      <c r="I13" s="153">
        <v>6</v>
      </c>
      <c r="J13" s="154"/>
      <c r="K13" s="153">
        <v>-5</v>
      </c>
      <c r="L13" s="154"/>
      <c r="M13" s="153">
        <v>7</v>
      </c>
      <c r="N13" s="154"/>
      <c r="O13" s="153"/>
      <c r="P13" s="154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38</v>
      </c>
      <c r="W13" s="78">
        <f t="shared" si="2"/>
        <v>33</v>
      </c>
      <c r="X13" s="79">
        <f t="shared" si="3"/>
        <v>5</v>
      </c>
      <c r="Z13" s="86">
        <f t="shared" si="10"/>
        <v>11</v>
      </c>
      <c r="AA13" s="87">
        <f t="shared" si="4"/>
        <v>9</v>
      </c>
      <c r="AB13" s="86">
        <f t="shared" si="10"/>
        <v>11</v>
      </c>
      <c r="AC13" s="87">
        <f t="shared" si="5"/>
        <v>6</v>
      </c>
      <c r="AD13" s="86">
        <f t="shared" si="10"/>
        <v>5</v>
      </c>
      <c r="AE13" s="87">
        <f t="shared" si="6"/>
        <v>11</v>
      </c>
      <c r="AF13" s="86">
        <f t="shared" si="10"/>
        <v>11</v>
      </c>
      <c r="AG13" s="87">
        <f t="shared" si="7"/>
        <v>7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Jansons Rolands</v>
      </c>
      <c r="D14" s="82" t="str">
        <f>IF(C5&gt;"",C5,"")</f>
        <v>Wiström Daniel</v>
      </c>
      <c r="E14" s="83"/>
      <c r="F14" s="72"/>
      <c r="G14" s="146">
        <v>6</v>
      </c>
      <c r="H14" s="147"/>
      <c r="I14" s="146">
        <v>14</v>
      </c>
      <c r="J14" s="147"/>
      <c r="K14" s="148">
        <v>5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38</v>
      </c>
      <c r="W14" s="78">
        <f t="shared" si="2"/>
        <v>25</v>
      </c>
      <c r="X14" s="79">
        <f t="shared" si="3"/>
        <v>13</v>
      </c>
      <c r="Z14" s="86">
        <f t="shared" si="10"/>
        <v>11</v>
      </c>
      <c r="AA14" s="87">
        <f t="shared" si="4"/>
        <v>6</v>
      </c>
      <c r="AB14" s="86">
        <f t="shared" si="10"/>
        <v>16</v>
      </c>
      <c r="AC14" s="87">
        <f t="shared" si="5"/>
        <v>14</v>
      </c>
      <c r="AD14" s="86">
        <f t="shared" si="10"/>
        <v>11</v>
      </c>
      <c r="AE14" s="87">
        <f t="shared" si="6"/>
        <v>5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Åhlander Samuel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70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7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0.4583333333333333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1659</v>
      </c>
      <c r="C20" s="24" t="s">
        <v>73</v>
      </c>
      <c r="D20" s="25" t="s">
        <v>74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0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0</v>
      </c>
      <c r="S20" s="158">
        <v>1</v>
      </c>
      <c r="T20" s="159"/>
      <c r="V20" s="34">
        <f>+V26+V28+V30</f>
        <v>66</v>
      </c>
      <c r="W20" s="35">
        <f>+W26+W28+W30</f>
        <v>32</v>
      </c>
      <c r="X20" s="36">
        <f>+V20-W20</f>
        <v>34</v>
      </c>
    </row>
    <row r="21" spans="1:24" ht="15">
      <c r="A21" s="37" t="s">
        <v>22</v>
      </c>
      <c r="B21" s="24">
        <v>1300</v>
      </c>
      <c r="C21" s="24" t="s">
        <v>75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</c>
      <c r="L21" s="40">
        <f>R27</f>
      </c>
      <c r="M21" s="39"/>
      <c r="N21" s="40"/>
      <c r="O21" s="30">
        <f>IF(SUM(E21:N21)=0,"",COUNTIF(H20:H23,"3"))</f>
        <v>1</v>
      </c>
      <c r="P21" s="31">
        <f>IF(SUM(F21:O21)=0,"",COUNTIF(G20:G23,"3"))</f>
        <v>1</v>
      </c>
      <c r="Q21" s="32">
        <f>IF(SUM(E21:N21)=0,"",SUM(H20:H23))</f>
        <v>3</v>
      </c>
      <c r="R21" s="33">
        <f>IF(SUM(E21:N21)=0,"",SUM(G20:G23))</f>
        <v>3</v>
      </c>
      <c r="S21" s="158">
        <v>2</v>
      </c>
      <c r="T21" s="159"/>
      <c r="V21" s="34">
        <f>+V27+V29+W30</f>
        <v>53</v>
      </c>
      <c r="W21" s="35">
        <f>+W27+W29+V30</f>
        <v>57</v>
      </c>
      <c r="X21" s="36">
        <f>+V21-W21</f>
        <v>-4</v>
      </c>
    </row>
    <row r="22" spans="1:24" ht="15">
      <c r="A22" s="37" t="s">
        <v>23</v>
      </c>
      <c r="B22" s="24">
        <v>1138</v>
      </c>
      <c r="C22" s="24" t="s">
        <v>58</v>
      </c>
      <c r="D22" s="38" t="s">
        <v>59</v>
      </c>
      <c r="E22" s="39">
        <f>+R26</f>
        <v>0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0</v>
      </c>
      <c r="P22" s="31">
        <f>IF(SUM(F22:O22)=0,"",COUNTIF(I20:I23,"3"))</f>
        <v>2</v>
      </c>
      <c r="Q22" s="32">
        <f>IF(SUM(E22:N22)=0,"",SUM(J20:J23))</f>
        <v>0</v>
      </c>
      <c r="R22" s="33">
        <f>IF(SUM(E22:N22)=0,"",SUM(I20:I23))</f>
        <v>6</v>
      </c>
      <c r="S22" s="158">
        <v>3</v>
      </c>
      <c r="T22" s="159"/>
      <c r="V22" s="34">
        <f>+W26+W29+V31</f>
        <v>37</v>
      </c>
      <c r="W22" s="35">
        <f>+V26+V29+W31</f>
        <v>67</v>
      </c>
      <c r="X22" s="36">
        <f>+V22-W22</f>
        <v>-30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Pitkänen Tatu</v>
      </c>
      <c r="D26" s="71" t="str">
        <f>IF(C22&gt;"",C22,"")</f>
        <v>Jokinen Paul</v>
      </c>
      <c r="E26" s="56"/>
      <c r="F26" s="72"/>
      <c r="G26" s="155">
        <v>3</v>
      </c>
      <c r="H26" s="156"/>
      <c r="I26" s="153">
        <v>4</v>
      </c>
      <c r="J26" s="154"/>
      <c r="K26" s="153">
        <v>6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13</v>
      </c>
      <c r="X26" s="79">
        <f aca="true" t="shared" si="14" ref="X26:X31">+V26-W26</f>
        <v>20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3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4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6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Fjelkner Aston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Pitkänen Tatu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Fjelkner Aston</v>
      </c>
      <c r="D29" s="82" t="str">
        <f>IF(C22&gt;"",C22,"")</f>
        <v>Jokinen Paul</v>
      </c>
      <c r="E29" s="56"/>
      <c r="F29" s="72"/>
      <c r="G29" s="153">
        <v>6</v>
      </c>
      <c r="H29" s="154"/>
      <c r="I29" s="153">
        <v>8</v>
      </c>
      <c r="J29" s="154"/>
      <c r="K29" s="153">
        <v>10</v>
      </c>
      <c r="L29" s="154"/>
      <c r="M29" s="153"/>
      <c r="N29" s="154"/>
      <c r="O29" s="153"/>
      <c r="P29" s="154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34</v>
      </c>
      <c r="W29" s="78">
        <f t="shared" si="13"/>
        <v>24</v>
      </c>
      <c r="X29" s="79">
        <f t="shared" si="14"/>
        <v>10</v>
      </c>
      <c r="Z29" s="86">
        <f t="shared" si="21"/>
        <v>11</v>
      </c>
      <c r="AA29" s="87">
        <f t="shared" si="15"/>
        <v>6</v>
      </c>
      <c r="AB29" s="86">
        <f t="shared" si="21"/>
        <v>11</v>
      </c>
      <c r="AC29" s="87">
        <f t="shared" si="16"/>
        <v>8</v>
      </c>
      <c r="AD29" s="86">
        <f t="shared" si="21"/>
        <v>12</v>
      </c>
      <c r="AE29" s="87">
        <f t="shared" si="17"/>
        <v>10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Pitkänen Tatu</v>
      </c>
      <c r="D30" s="82" t="str">
        <f>IF(C21&gt;"",C21,"")</f>
        <v>Fjelkner Aston</v>
      </c>
      <c r="E30" s="83"/>
      <c r="F30" s="72"/>
      <c r="G30" s="146">
        <v>8</v>
      </c>
      <c r="H30" s="147"/>
      <c r="I30" s="146">
        <v>5</v>
      </c>
      <c r="J30" s="147"/>
      <c r="K30" s="148">
        <v>6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19</v>
      </c>
      <c r="X30" s="79">
        <f t="shared" si="14"/>
        <v>14</v>
      </c>
      <c r="Z30" s="86">
        <f t="shared" si="21"/>
        <v>11</v>
      </c>
      <c r="AA30" s="87">
        <f t="shared" si="15"/>
        <v>8</v>
      </c>
      <c r="AB30" s="86">
        <f t="shared" si="21"/>
        <v>11</v>
      </c>
      <c r="AC30" s="87">
        <f t="shared" si="16"/>
        <v>5</v>
      </c>
      <c r="AD30" s="86">
        <f t="shared" si="21"/>
        <v>11</v>
      </c>
      <c r="AE30" s="87">
        <f t="shared" si="17"/>
        <v>6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 t="str">
        <f>IF(C22&gt;"",C22,"")</f>
        <v>Jokinen Paul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70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6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2"/>
      <c r="Q34" s="12"/>
      <c r="R34" s="186">
        <v>0.4583333333333333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1650</v>
      </c>
      <c r="C36" s="24" t="s">
        <v>79</v>
      </c>
      <c r="D36" s="25" t="s">
        <v>1</v>
      </c>
      <c r="E36" s="26"/>
      <c r="F36" s="27"/>
      <c r="G36" s="28">
        <f>+Q46</f>
        <v>3</v>
      </c>
      <c r="H36" s="29">
        <f>+R46</f>
        <v>2</v>
      </c>
      <c r="I36" s="28">
        <f>Q42</f>
      </c>
      <c r="J36" s="29">
        <f>R42</f>
      </c>
      <c r="K36" s="28">
        <f>Q44</f>
        <v>3</v>
      </c>
      <c r="L36" s="29">
        <f>R44</f>
        <v>0</v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2</v>
      </c>
      <c r="S36" s="158">
        <v>1</v>
      </c>
      <c r="T36" s="159"/>
      <c r="V36" s="34">
        <f>+V42+V44+V46</f>
        <v>84</v>
      </c>
      <c r="W36" s="35">
        <f>+W42+W44+W46</f>
        <v>61</v>
      </c>
      <c r="X36" s="36">
        <f>+V36-W36</f>
        <v>23</v>
      </c>
    </row>
    <row r="37" spans="1:24" ht="15">
      <c r="A37" s="37" t="s">
        <v>22</v>
      </c>
      <c r="B37" s="24">
        <v>1373</v>
      </c>
      <c r="C37" s="24" t="s">
        <v>80</v>
      </c>
      <c r="D37" s="38" t="s">
        <v>51</v>
      </c>
      <c r="E37" s="39">
        <f>+R46</f>
        <v>2</v>
      </c>
      <c r="F37" s="40">
        <f>+Q46</f>
        <v>3</v>
      </c>
      <c r="G37" s="41"/>
      <c r="H37" s="42"/>
      <c r="I37" s="39">
        <f>Q45</f>
      </c>
      <c r="J37" s="40">
        <f>R45</f>
      </c>
      <c r="K37" s="39">
        <f>Q43</f>
        <v>3</v>
      </c>
      <c r="L37" s="40">
        <f>R43</f>
        <v>2</v>
      </c>
      <c r="M37" s="39"/>
      <c r="N37" s="40"/>
      <c r="O37" s="30">
        <f>IF(SUM(E37:N37)=0,"",COUNTIF(H36:H39,"3"))</f>
        <v>1</v>
      </c>
      <c r="P37" s="31">
        <f>IF(SUM(F37:O37)=0,"",COUNTIF(G36:G39,"3"))</f>
        <v>1</v>
      </c>
      <c r="Q37" s="32">
        <f>IF(SUM(E37:N37)=0,"",SUM(H36:H39))</f>
        <v>5</v>
      </c>
      <c r="R37" s="33">
        <f>IF(SUM(E37:N37)=0,"",SUM(G36:G39))</f>
        <v>5</v>
      </c>
      <c r="S37" s="158">
        <v>2</v>
      </c>
      <c r="T37" s="159"/>
      <c r="V37" s="34">
        <f>+V43+V45+W46</f>
        <v>91</v>
      </c>
      <c r="W37" s="35">
        <f>+W43+W45+V46</f>
        <v>96</v>
      </c>
      <c r="X37" s="36">
        <f>+V37-W37</f>
        <v>-5</v>
      </c>
    </row>
    <row r="38" spans="1:24" ht="15">
      <c r="A38" s="37" t="s">
        <v>23</v>
      </c>
      <c r="B38" s="24"/>
      <c r="C38" s="24"/>
      <c r="D38" s="38"/>
      <c r="E38" s="39">
        <f>+R42</f>
      </c>
      <c r="F38" s="40">
        <f>+Q42</f>
      </c>
      <c r="G38" s="39">
        <f>R45</f>
      </c>
      <c r="H38" s="40">
        <f>Q45</f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</c>
      <c r="P38" s="31">
        <f>IF(SUM(F38:O38)=0,"",COUNTIF(I36:I39,"3"))</f>
      </c>
      <c r="Q38" s="32">
        <f>IF(SUM(E38:N38)=0,"",SUM(J36:J39))</f>
      </c>
      <c r="R38" s="33">
        <f>IF(SUM(E38:N38)=0,"",SUM(I36:I39))</f>
      </c>
      <c r="S38" s="158"/>
      <c r="T38" s="159"/>
      <c r="V38" s="34">
        <f>+W42+W45+V47</f>
        <v>0</v>
      </c>
      <c r="W38" s="35">
        <f>+V42+V45+W47</f>
        <v>0</v>
      </c>
      <c r="X38" s="36">
        <f>+V38-W38</f>
        <v>0</v>
      </c>
    </row>
    <row r="39" spans="1:24" ht="15.75" thickBot="1">
      <c r="A39" s="43" t="s">
        <v>24</v>
      </c>
      <c r="B39" s="44">
        <v>1056</v>
      </c>
      <c r="C39" s="44" t="s">
        <v>82</v>
      </c>
      <c r="D39" s="45" t="s">
        <v>13</v>
      </c>
      <c r="E39" s="46">
        <f>R44</f>
        <v>0</v>
      </c>
      <c r="F39" s="47">
        <f>Q44</f>
        <v>3</v>
      </c>
      <c r="G39" s="46">
        <f>R43</f>
        <v>2</v>
      </c>
      <c r="H39" s="47">
        <f>Q43</f>
        <v>3</v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  <v>0</v>
      </c>
      <c r="P39" s="51">
        <f>IF(SUM(F39:O39)=0,"",COUNTIF(K36:K39,"3"))</f>
        <v>2</v>
      </c>
      <c r="Q39" s="52">
        <f>IF(SUM(E39:N40)=0,"",SUM(L36:L39))</f>
        <v>2</v>
      </c>
      <c r="R39" s="53">
        <f>IF(SUM(E39:N39)=0,"",SUM(K36:K39))</f>
        <v>6</v>
      </c>
      <c r="S39" s="160">
        <v>3</v>
      </c>
      <c r="T39" s="161"/>
      <c r="V39" s="34">
        <f>+W43+W44+W47</f>
        <v>63</v>
      </c>
      <c r="W39" s="35">
        <f>+V43+V44+V47</f>
        <v>81</v>
      </c>
      <c r="X39" s="36">
        <f>+V39-W39</f>
        <v>-18</v>
      </c>
    </row>
    <row r="40" spans="1:25" ht="16.5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outlineLevel="1">
      <c r="A42" s="69" t="s">
        <v>40</v>
      </c>
      <c r="B42" s="105"/>
      <c r="C42" s="70" t="str">
        <f>IF(C36&gt;"",C36,"")</f>
        <v>Blixt Ville</v>
      </c>
      <c r="D42" s="71">
        <f>IF(C38&gt;"",C38,"")</f>
      </c>
      <c r="E42" s="56"/>
      <c r="F42" s="72"/>
      <c r="G42" s="155"/>
      <c r="H42" s="156"/>
      <c r="I42" s="153"/>
      <c r="J42" s="154"/>
      <c r="K42" s="153"/>
      <c r="L42" s="154"/>
      <c r="M42" s="153"/>
      <c r="N42" s="154"/>
      <c r="O42" s="157"/>
      <c r="P42" s="154"/>
      <c r="Q42" s="73">
        <f aca="true" t="shared" si="22" ref="Q42:Q47">IF(COUNT(G42:O42)=0,"",COUNTIF(G42:O42,"&gt;=0"))</f>
      </c>
      <c r="R42" s="74">
        <f aca="true" t="shared" si="23" ref="R42:R47">IF(COUNT(G42:O42)=0,"",(IF(LEFT(G42,1)="-",1,0)+IF(LEFT(I42,1)="-",1,0)+IF(LEFT(K42,1)="-",1,0)+IF(LEFT(M42,1)="-",1,0)+IF(LEFT(O42,1)="-",1,0)))</f>
      </c>
      <c r="S42" s="75"/>
      <c r="T42" s="76"/>
      <c r="V42" s="77">
        <f aca="true" t="shared" si="24" ref="V42:W47">+Z42+AB42+AD42+AF42+AH42</f>
        <v>0</v>
      </c>
      <c r="W42" s="78">
        <f t="shared" si="24"/>
        <v>0</v>
      </c>
      <c r="X42" s="79">
        <f aca="true" t="shared" si="25" ref="X42:X47">+V42-W42</f>
        <v>0</v>
      </c>
      <c r="Z42" s="80">
        <f>IF(G42="",0,IF(LEFT(G42,1)="-",ABS(G42),(IF(G42&gt;9,G42+2,11))))</f>
        <v>0</v>
      </c>
      <c r="AA42" s="81">
        <f aca="true" t="shared" si="26" ref="AA42:AA47">IF(G42="",0,IF(LEFT(G42,1)="-",(IF(ABS(G42)&gt;9,(ABS(G42)+2),11)),G42))</f>
        <v>0</v>
      </c>
      <c r="AB42" s="80">
        <f>IF(I42="",0,IF(LEFT(I42,1)="-",ABS(I42),(IF(I42&gt;9,I42+2,11))))</f>
        <v>0</v>
      </c>
      <c r="AC42" s="81">
        <f aca="true" t="shared" si="27" ref="AC42:AC47">IF(I42="",0,IF(LEFT(I42,1)="-",(IF(ABS(I42)&gt;9,(ABS(I42)+2),11)),I42))</f>
        <v>0</v>
      </c>
      <c r="AD42" s="80">
        <f>IF(K42="",0,IF(LEFT(K42,1)="-",ABS(K42),(IF(K42&gt;9,K42+2,11))))</f>
        <v>0</v>
      </c>
      <c r="AE42" s="81">
        <f aca="true" t="shared" si="28" ref="AE42:AE47">IF(K42="",0,IF(LEFT(K42,1)="-",(IF(ABS(K42)&gt;9,(ABS(K42)+2),11)),K42))</f>
        <v>0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41</v>
      </c>
      <c r="B43" s="105"/>
      <c r="C43" s="70" t="str">
        <f>IF(C37&gt;"",C37,"")</f>
        <v>Titievskij Maksim</v>
      </c>
      <c r="D43" s="82" t="str">
        <f>IF(C39&gt;"",C39,"")</f>
        <v>Holmberg Erik</v>
      </c>
      <c r="E43" s="83"/>
      <c r="F43" s="72"/>
      <c r="G43" s="146">
        <v>-10</v>
      </c>
      <c r="H43" s="147"/>
      <c r="I43" s="146">
        <v>7</v>
      </c>
      <c r="J43" s="147"/>
      <c r="K43" s="146">
        <v>9</v>
      </c>
      <c r="L43" s="147"/>
      <c r="M43" s="146">
        <v>-5</v>
      </c>
      <c r="N43" s="147"/>
      <c r="O43" s="146">
        <v>6</v>
      </c>
      <c r="P43" s="147"/>
      <c r="Q43" s="73">
        <f t="shared" si="22"/>
        <v>3</v>
      </c>
      <c r="R43" s="74">
        <f t="shared" si="23"/>
        <v>2</v>
      </c>
      <c r="S43" s="84"/>
      <c r="T43" s="85"/>
      <c r="V43" s="77">
        <f t="shared" si="24"/>
        <v>48</v>
      </c>
      <c r="W43" s="78">
        <f t="shared" si="24"/>
        <v>45</v>
      </c>
      <c r="X43" s="79">
        <f t="shared" si="25"/>
        <v>3</v>
      </c>
      <c r="Z43" s="86">
        <f>IF(G43="",0,IF(LEFT(G43,1)="-",ABS(G43),(IF(G43&gt;9,G43+2,11))))</f>
        <v>10</v>
      </c>
      <c r="AA43" s="87">
        <f t="shared" si="26"/>
        <v>12</v>
      </c>
      <c r="AB43" s="86">
        <f>IF(I43="",0,IF(LEFT(I43,1)="-",ABS(I43),(IF(I43&gt;9,I43+2,11))))</f>
        <v>11</v>
      </c>
      <c r="AC43" s="87">
        <f t="shared" si="27"/>
        <v>7</v>
      </c>
      <c r="AD43" s="86">
        <f>IF(K43="",0,IF(LEFT(K43,1)="-",ABS(K43),(IF(K43&gt;9,K43+2,11))))</f>
        <v>11</v>
      </c>
      <c r="AE43" s="87">
        <f t="shared" si="28"/>
        <v>9</v>
      </c>
      <c r="AF43" s="86">
        <f>IF(M43="",0,IF(LEFT(M43,1)="-",ABS(M43),(IF(M43&gt;9,M43+2,11))))</f>
        <v>5</v>
      </c>
      <c r="AG43" s="87">
        <f t="shared" si="29"/>
        <v>11</v>
      </c>
      <c r="AH43" s="86">
        <f t="shared" si="30"/>
        <v>11</v>
      </c>
      <c r="AI43" s="87">
        <f t="shared" si="31"/>
        <v>6</v>
      </c>
    </row>
    <row r="44" spans="1:35" ht="16.5" outlineLevel="1" thickBot="1">
      <c r="A44" s="69" t="s">
        <v>42</v>
      </c>
      <c r="B44" s="105"/>
      <c r="C44" s="88" t="str">
        <f>IF(C36&gt;"",C36,"")</f>
        <v>Blixt Ville</v>
      </c>
      <c r="D44" s="89" t="str">
        <f>IF(C39&gt;"",C39,"")</f>
        <v>Holmberg Erik</v>
      </c>
      <c r="E44" s="64"/>
      <c r="F44" s="65"/>
      <c r="G44" s="151">
        <v>8</v>
      </c>
      <c r="H44" s="152"/>
      <c r="I44" s="151">
        <v>5</v>
      </c>
      <c r="J44" s="152"/>
      <c r="K44" s="151">
        <v>5</v>
      </c>
      <c r="L44" s="152"/>
      <c r="M44" s="151"/>
      <c r="N44" s="152"/>
      <c r="O44" s="151"/>
      <c r="P44" s="152"/>
      <c r="Q44" s="73">
        <f t="shared" si="22"/>
        <v>3</v>
      </c>
      <c r="R44" s="74">
        <f t="shared" si="23"/>
        <v>0</v>
      </c>
      <c r="S44" s="84"/>
      <c r="T44" s="85"/>
      <c r="V44" s="77">
        <f t="shared" si="24"/>
        <v>33</v>
      </c>
      <c r="W44" s="78">
        <f t="shared" si="24"/>
        <v>18</v>
      </c>
      <c r="X44" s="79">
        <f t="shared" si="25"/>
        <v>15</v>
      </c>
      <c r="Z44" s="86">
        <f aca="true" t="shared" si="32" ref="Z44:AF47">IF(G44="",0,IF(LEFT(G44,1)="-",ABS(G44),(IF(G44&gt;9,G44+2,11))))</f>
        <v>11</v>
      </c>
      <c r="AA44" s="87">
        <f t="shared" si="26"/>
        <v>8</v>
      </c>
      <c r="AB44" s="86">
        <f t="shared" si="32"/>
        <v>11</v>
      </c>
      <c r="AC44" s="87">
        <f t="shared" si="27"/>
        <v>5</v>
      </c>
      <c r="AD44" s="86">
        <f t="shared" si="32"/>
        <v>11</v>
      </c>
      <c r="AE44" s="87">
        <f t="shared" si="28"/>
        <v>5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43</v>
      </c>
      <c r="B45" s="105"/>
      <c r="C45" s="70" t="str">
        <f>IF(C37&gt;"",C37,"")</f>
        <v>Titievskij Maksim</v>
      </c>
      <c r="D45" s="82">
        <f>IF(C38&gt;"",C38,"")</f>
      </c>
      <c r="E45" s="56"/>
      <c r="F45" s="72"/>
      <c r="G45" s="153"/>
      <c r="H45" s="154"/>
      <c r="I45" s="153"/>
      <c r="J45" s="154"/>
      <c r="K45" s="153"/>
      <c r="L45" s="154"/>
      <c r="M45" s="153"/>
      <c r="N45" s="154"/>
      <c r="O45" s="153"/>
      <c r="P45" s="154"/>
      <c r="Q45" s="73">
        <f t="shared" si="22"/>
      </c>
      <c r="R45" s="74">
        <f t="shared" si="23"/>
      </c>
      <c r="S45" s="84"/>
      <c r="T45" s="85"/>
      <c r="V45" s="77">
        <f t="shared" si="24"/>
        <v>0</v>
      </c>
      <c r="W45" s="78">
        <f t="shared" si="24"/>
        <v>0</v>
      </c>
      <c r="X45" s="79">
        <f t="shared" si="25"/>
        <v>0</v>
      </c>
      <c r="Z45" s="86">
        <f t="shared" si="32"/>
        <v>0</v>
      </c>
      <c r="AA45" s="87">
        <f t="shared" si="26"/>
        <v>0</v>
      </c>
      <c r="AB45" s="86">
        <f t="shared" si="32"/>
        <v>0</v>
      </c>
      <c r="AC45" s="87">
        <f t="shared" si="27"/>
        <v>0</v>
      </c>
      <c r="AD45" s="86">
        <f t="shared" si="32"/>
        <v>0</v>
      </c>
      <c r="AE45" s="87">
        <f t="shared" si="28"/>
        <v>0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44</v>
      </c>
      <c r="B46" s="105"/>
      <c r="C46" s="70" t="str">
        <f>IF(C36&gt;"",C36,"")</f>
        <v>Blixt Ville</v>
      </c>
      <c r="D46" s="82" t="str">
        <f>IF(C37&gt;"",C37,"")</f>
        <v>Titievskij Maksim</v>
      </c>
      <c r="E46" s="83"/>
      <c r="F46" s="72"/>
      <c r="G46" s="146">
        <v>4</v>
      </c>
      <c r="H46" s="147"/>
      <c r="I46" s="146">
        <v>8</v>
      </c>
      <c r="J46" s="147"/>
      <c r="K46" s="148">
        <v>-13</v>
      </c>
      <c r="L46" s="147"/>
      <c r="M46" s="146">
        <v>-5</v>
      </c>
      <c r="N46" s="147"/>
      <c r="O46" s="146">
        <v>5</v>
      </c>
      <c r="P46" s="147"/>
      <c r="Q46" s="73">
        <f t="shared" si="22"/>
        <v>3</v>
      </c>
      <c r="R46" s="74">
        <f t="shared" si="23"/>
        <v>2</v>
      </c>
      <c r="S46" s="84"/>
      <c r="T46" s="85"/>
      <c r="V46" s="77">
        <f t="shared" si="24"/>
        <v>51</v>
      </c>
      <c r="W46" s="78">
        <f t="shared" si="24"/>
        <v>43</v>
      </c>
      <c r="X46" s="79">
        <f t="shared" si="25"/>
        <v>8</v>
      </c>
      <c r="Z46" s="86">
        <f t="shared" si="32"/>
        <v>11</v>
      </c>
      <c r="AA46" s="87">
        <f t="shared" si="26"/>
        <v>4</v>
      </c>
      <c r="AB46" s="86">
        <f t="shared" si="32"/>
        <v>11</v>
      </c>
      <c r="AC46" s="87">
        <f t="shared" si="27"/>
        <v>8</v>
      </c>
      <c r="AD46" s="86">
        <f t="shared" si="32"/>
        <v>13</v>
      </c>
      <c r="AE46" s="87">
        <f t="shared" si="28"/>
        <v>15</v>
      </c>
      <c r="AF46" s="86">
        <f t="shared" si="32"/>
        <v>5</v>
      </c>
      <c r="AG46" s="87">
        <f t="shared" si="29"/>
        <v>11</v>
      </c>
      <c r="AH46" s="86">
        <f t="shared" si="30"/>
        <v>11</v>
      </c>
      <c r="AI46" s="87">
        <f t="shared" si="31"/>
        <v>5</v>
      </c>
    </row>
    <row r="47" spans="1:35" ht="16.5" outlineLevel="1" thickBot="1">
      <c r="A47" s="90" t="s">
        <v>45</v>
      </c>
      <c r="B47" s="106"/>
      <c r="C47" s="91">
        <f>IF(C38&gt;"",C38,"")</f>
      </c>
      <c r="D47" s="92" t="str">
        <f>IF(C39&gt;"",C39,"")</f>
        <v>Holmberg Erik</v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01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171" t="s">
        <v>70</v>
      </c>
      <c r="L49" s="172"/>
      <c r="M49" s="172"/>
      <c r="N49" s="173"/>
      <c r="O49" s="174" t="s">
        <v>15</v>
      </c>
      <c r="P49" s="175"/>
      <c r="Q49" s="175"/>
      <c r="R49" s="176">
        <v>4</v>
      </c>
      <c r="S49" s="177"/>
      <c r="T49" s="178"/>
    </row>
    <row r="50" spans="1:20" ht="16.5" thickBot="1">
      <c r="A50" s="8"/>
      <c r="B50" s="102"/>
      <c r="C50" s="9" t="s">
        <v>10</v>
      </c>
      <c r="D50" s="10" t="s">
        <v>16</v>
      </c>
      <c r="E50" s="179">
        <v>5</v>
      </c>
      <c r="F50" s="180"/>
      <c r="G50" s="181"/>
      <c r="H50" s="182" t="s">
        <v>17</v>
      </c>
      <c r="I50" s="183"/>
      <c r="J50" s="183"/>
      <c r="K50" s="184">
        <v>41573</v>
      </c>
      <c r="L50" s="184"/>
      <c r="M50" s="184"/>
      <c r="N50" s="185"/>
      <c r="O50" s="11" t="s">
        <v>18</v>
      </c>
      <c r="P50" s="12"/>
      <c r="Q50" s="12"/>
      <c r="R50" s="186">
        <v>0.4583333333333333</v>
      </c>
      <c r="S50" s="187"/>
      <c r="T50" s="188"/>
    </row>
    <row r="51" spans="1:24" ht="16.5" thickTop="1">
      <c r="A51" s="13"/>
      <c r="B51" s="14" t="s">
        <v>142</v>
      </c>
      <c r="C51" s="14" t="s">
        <v>19</v>
      </c>
      <c r="D51" s="15" t="s">
        <v>20</v>
      </c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7" t="s">
        <v>24</v>
      </c>
      <c r="L51" s="168"/>
      <c r="M51" s="167"/>
      <c r="N51" s="168"/>
      <c r="O51" s="16" t="s">
        <v>25</v>
      </c>
      <c r="P51" s="17" t="s">
        <v>26</v>
      </c>
      <c r="Q51" s="18" t="s">
        <v>27</v>
      </c>
      <c r="R51" s="19"/>
      <c r="S51" s="169" t="s">
        <v>28</v>
      </c>
      <c r="T51" s="170"/>
      <c r="V51" s="20" t="s">
        <v>29</v>
      </c>
      <c r="W51" s="21"/>
      <c r="X51" s="22" t="s">
        <v>30</v>
      </c>
    </row>
    <row r="52" spans="1:24" ht="15">
      <c r="A52" s="23" t="s">
        <v>21</v>
      </c>
      <c r="B52" s="24">
        <v>1450</v>
      </c>
      <c r="C52" s="24" t="s">
        <v>76</v>
      </c>
      <c r="D52" s="25" t="s">
        <v>1</v>
      </c>
      <c r="E52" s="26"/>
      <c r="F52" s="27"/>
      <c r="G52" s="28">
        <f>+Q62</f>
        <v>0</v>
      </c>
      <c r="H52" s="29">
        <f>+R62</f>
        <v>3</v>
      </c>
      <c r="I52" s="28">
        <f>Q58</f>
        <v>3</v>
      </c>
      <c r="J52" s="29">
        <f>R58</f>
        <v>0</v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2</v>
      </c>
      <c r="P52" s="31">
        <f>IF(SUM(F52:O52)=0,"",COUNTIF(E52:E55,"3"))</f>
        <v>1</v>
      </c>
      <c r="Q52" s="32">
        <f>IF(SUM(E52:N52)=0,"",SUM(F52:F55))</f>
        <v>6</v>
      </c>
      <c r="R52" s="33">
        <f>IF(SUM(E52:N52)=0,"",SUM(E52:E55))</f>
        <v>3</v>
      </c>
      <c r="S52" s="158">
        <v>2</v>
      </c>
      <c r="T52" s="159"/>
      <c r="V52" s="34">
        <f>+V58+V60+V62</f>
        <v>94</v>
      </c>
      <c r="W52" s="35">
        <f>+W58+W60+W62</f>
        <v>54</v>
      </c>
      <c r="X52" s="36">
        <f>+V52-W52</f>
        <v>40</v>
      </c>
    </row>
    <row r="53" spans="1:24" ht="15">
      <c r="A53" s="37" t="s">
        <v>22</v>
      </c>
      <c r="B53" s="24">
        <v>1433</v>
      </c>
      <c r="C53" s="24" t="s">
        <v>55</v>
      </c>
      <c r="D53" s="38" t="s">
        <v>13</v>
      </c>
      <c r="E53" s="39">
        <f>+R62</f>
        <v>3</v>
      </c>
      <c r="F53" s="40">
        <f>+Q62</f>
        <v>0</v>
      </c>
      <c r="G53" s="41"/>
      <c r="H53" s="42"/>
      <c r="I53" s="39">
        <f>Q61</f>
        <v>3</v>
      </c>
      <c r="J53" s="40">
        <f>R61</f>
        <v>0</v>
      </c>
      <c r="K53" s="39">
        <f>Q59</f>
        <v>3</v>
      </c>
      <c r="L53" s="40">
        <f>R59</f>
        <v>0</v>
      </c>
      <c r="M53" s="39"/>
      <c r="N53" s="40"/>
      <c r="O53" s="30">
        <f>IF(SUM(E53:N53)=0,"",COUNTIF(H52:H55,"3"))</f>
        <v>3</v>
      </c>
      <c r="P53" s="31">
        <f>IF(SUM(F53:O53)=0,"",COUNTIF(G52:G55,"3"))</f>
        <v>0</v>
      </c>
      <c r="Q53" s="32">
        <f>IF(SUM(E53:N53)=0,"",SUM(H52:H55))</f>
        <v>9</v>
      </c>
      <c r="R53" s="33">
        <f>IF(SUM(E53:N53)=0,"",SUM(G52:G55))</f>
        <v>0</v>
      </c>
      <c r="S53" s="158">
        <v>1</v>
      </c>
      <c r="T53" s="159"/>
      <c r="V53" s="34">
        <f>+V59+V61+W62</f>
        <v>101</v>
      </c>
      <c r="W53" s="35">
        <f>+W59+W61+V62</f>
        <v>44</v>
      </c>
      <c r="X53" s="36">
        <f>+V53-W53</f>
        <v>57</v>
      </c>
    </row>
    <row r="54" spans="1:24" ht="15">
      <c r="A54" s="37" t="s">
        <v>23</v>
      </c>
      <c r="B54" s="24">
        <v>1250</v>
      </c>
      <c r="C54" s="24" t="s">
        <v>77</v>
      </c>
      <c r="D54" s="38" t="s">
        <v>1</v>
      </c>
      <c r="E54" s="39">
        <f>+R58</f>
        <v>0</v>
      </c>
      <c r="F54" s="40">
        <f>+Q58</f>
        <v>3</v>
      </c>
      <c r="G54" s="39">
        <f>R61</f>
        <v>0</v>
      </c>
      <c r="H54" s="40">
        <f>Q61</f>
        <v>3</v>
      </c>
      <c r="I54" s="41"/>
      <c r="J54" s="42"/>
      <c r="K54" s="39">
        <f>Q63</f>
        <v>3</v>
      </c>
      <c r="L54" s="40">
        <f>R63</f>
        <v>1</v>
      </c>
      <c r="M54" s="39"/>
      <c r="N54" s="40"/>
      <c r="O54" s="30">
        <f>IF(SUM(E54:N54)=0,"",COUNTIF(J52:J55,"3"))</f>
        <v>1</v>
      </c>
      <c r="P54" s="31">
        <f>IF(SUM(F54:O54)=0,"",COUNTIF(I52:I55,"3"))</f>
        <v>2</v>
      </c>
      <c r="Q54" s="32">
        <f>IF(SUM(E54:N54)=0,"",SUM(J52:J55))</f>
        <v>3</v>
      </c>
      <c r="R54" s="33">
        <f>IF(SUM(E54:N54)=0,"",SUM(I52:I55))</f>
        <v>7</v>
      </c>
      <c r="S54" s="158">
        <v>3</v>
      </c>
      <c r="T54" s="159"/>
      <c r="V54" s="34">
        <f>+W58+W61+V63</f>
        <v>54</v>
      </c>
      <c r="W54" s="35">
        <f>+V58+V61+W63</f>
        <v>97</v>
      </c>
      <c r="X54" s="36">
        <f>+V54-W54</f>
        <v>-43</v>
      </c>
    </row>
    <row r="55" spans="1:24" ht="15.75" thickBot="1">
      <c r="A55" s="43" t="s">
        <v>24</v>
      </c>
      <c r="B55" s="44">
        <v>953</v>
      </c>
      <c r="C55" s="44" t="s">
        <v>78</v>
      </c>
      <c r="D55" s="45" t="s">
        <v>13</v>
      </c>
      <c r="E55" s="46">
        <f>R60</f>
        <v>0</v>
      </c>
      <c r="F55" s="47">
        <f>Q60</f>
        <v>3</v>
      </c>
      <c r="G55" s="46">
        <f>R59</f>
        <v>0</v>
      </c>
      <c r="H55" s="47">
        <f>Q59</f>
        <v>3</v>
      </c>
      <c r="I55" s="46">
        <f>R63</f>
        <v>1</v>
      </c>
      <c r="J55" s="47">
        <f>Q63</f>
        <v>3</v>
      </c>
      <c r="K55" s="48"/>
      <c r="L55" s="49"/>
      <c r="M55" s="46"/>
      <c r="N55" s="47"/>
      <c r="O55" s="50">
        <f>IF(SUM(E55:N55)=0,"",COUNTIF(L52:L55,"3"))</f>
        <v>0</v>
      </c>
      <c r="P55" s="51">
        <f>IF(SUM(F55:O55)=0,"",COUNTIF(K52:K55,"3"))</f>
        <v>3</v>
      </c>
      <c r="Q55" s="52">
        <f>IF(SUM(E55:N56)=0,"",SUM(L52:L55))</f>
        <v>1</v>
      </c>
      <c r="R55" s="53">
        <f>IF(SUM(E55:N55)=0,"",SUM(K52:K55))</f>
        <v>9</v>
      </c>
      <c r="S55" s="160">
        <v>4</v>
      </c>
      <c r="T55" s="161"/>
      <c r="V55" s="34">
        <f>+W59+W60+W63</f>
        <v>53</v>
      </c>
      <c r="W55" s="35">
        <f>+V59+V60+V63</f>
        <v>107</v>
      </c>
      <c r="X55" s="36">
        <f>+V55-W55</f>
        <v>-54</v>
      </c>
    </row>
    <row r="56" spans="1:25" ht="16.5" outlineLevel="1" thickTop="1">
      <c r="A56" s="54"/>
      <c r="B56" s="103"/>
      <c r="C56" s="55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32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04"/>
      <c r="C57" s="63" t="s">
        <v>33</v>
      </c>
      <c r="D57" s="64"/>
      <c r="E57" s="64"/>
      <c r="F57" s="65"/>
      <c r="G57" s="162" t="s">
        <v>34</v>
      </c>
      <c r="H57" s="163"/>
      <c r="I57" s="164" t="s">
        <v>35</v>
      </c>
      <c r="J57" s="163"/>
      <c r="K57" s="164" t="s">
        <v>36</v>
      </c>
      <c r="L57" s="163"/>
      <c r="M57" s="164" t="s">
        <v>37</v>
      </c>
      <c r="N57" s="163"/>
      <c r="O57" s="164" t="s">
        <v>38</v>
      </c>
      <c r="P57" s="163"/>
      <c r="Q57" s="165" t="s">
        <v>39</v>
      </c>
      <c r="R57" s="166"/>
      <c r="T57" s="66"/>
      <c r="V57" s="67" t="s">
        <v>29</v>
      </c>
      <c r="W57" s="68"/>
      <c r="X57" s="22" t="s">
        <v>30</v>
      </c>
    </row>
    <row r="58" spans="1:35" ht="15.75" outlineLevel="1">
      <c r="A58" s="69" t="s">
        <v>40</v>
      </c>
      <c r="B58" s="105"/>
      <c r="C58" s="70" t="str">
        <f>IF(C52&gt;"",C52,"")</f>
        <v>Lundh Wiktor</v>
      </c>
      <c r="D58" s="71" t="str">
        <f>IF(C54&gt;"",C54,"")</f>
        <v>Rudsberg Kevin</v>
      </c>
      <c r="E58" s="56"/>
      <c r="F58" s="72"/>
      <c r="G58" s="155">
        <v>2</v>
      </c>
      <c r="H58" s="156"/>
      <c r="I58" s="153">
        <v>1</v>
      </c>
      <c r="J58" s="154"/>
      <c r="K58" s="153">
        <v>4</v>
      </c>
      <c r="L58" s="154"/>
      <c r="M58" s="153"/>
      <c r="N58" s="154"/>
      <c r="O58" s="157"/>
      <c r="P58" s="154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0</v>
      </c>
      <c r="S58" s="75"/>
      <c r="T58" s="76"/>
      <c r="V58" s="77">
        <f aca="true" t="shared" si="35" ref="V58:W63">+Z58+AB58+AD58+AF58+AH58</f>
        <v>33</v>
      </c>
      <c r="W58" s="78">
        <f t="shared" si="35"/>
        <v>7</v>
      </c>
      <c r="X58" s="79">
        <f aca="true" t="shared" si="36" ref="X58:X63">+V58-W58</f>
        <v>26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2</v>
      </c>
      <c r="AB58" s="80">
        <f>IF(I58="",0,IF(LEFT(I58,1)="-",ABS(I58),(IF(I58&gt;9,I58+2,11))))</f>
        <v>11</v>
      </c>
      <c r="AC58" s="81">
        <f aca="true" t="shared" si="38" ref="AC58:AC63">IF(I58="",0,IF(LEFT(I58,1)="-",(IF(ABS(I58)&gt;9,(ABS(I58)+2),11)),I58))</f>
        <v>1</v>
      </c>
      <c r="AD58" s="80">
        <f>IF(K58="",0,IF(LEFT(K58,1)="-",ABS(K58),(IF(K58&gt;9,K58+2,11))))</f>
        <v>11</v>
      </c>
      <c r="AE58" s="81">
        <f aca="true" t="shared" si="39" ref="AE58:AE63">IF(K58="",0,IF(LEFT(K58,1)="-",(IF(ABS(K58)&gt;9,(ABS(K58)+2),11)),K58))</f>
        <v>4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41</v>
      </c>
      <c r="B59" s="105"/>
      <c r="C59" s="70" t="str">
        <f>IF(C53&gt;"",C53,"")</f>
        <v>Brinaru Benjamin</v>
      </c>
      <c r="D59" s="82" t="str">
        <f>IF(C55&gt;"",C55,"")</f>
        <v>Söderholm Gustav</v>
      </c>
      <c r="E59" s="83"/>
      <c r="F59" s="72"/>
      <c r="G59" s="146">
        <v>3</v>
      </c>
      <c r="H59" s="147"/>
      <c r="I59" s="146">
        <v>2</v>
      </c>
      <c r="J59" s="147"/>
      <c r="K59" s="146">
        <v>5</v>
      </c>
      <c r="L59" s="147"/>
      <c r="M59" s="146"/>
      <c r="N59" s="147"/>
      <c r="O59" s="146"/>
      <c r="P59" s="147"/>
      <c r="Q59" s="73">
        <f t="shared" si="33"/>
        <v>3</v>
      </c>
      <c r="R59" s="74">
        <f t="shared" si="34"/>
        <v>0</v>
      </c>
      <c r="S59" s="84"/>
      <c r="T59" s="85"/>
      <c r="V59" s="77">
        <f t="shared" si="35"/>
        <v>33</v>
      </c>
      <c r="W59" s="78">
        <f t="shared" si="35"/>
        <v>10</v>
      </c>
      <c r="X59" s="79">
        <f t="shared" si="36"/>
        <v>23</v>
      </c>
      <c r="Z59" s="86">
        <f>IF(G59="",0,IF(LEFT(G59,1)="-",ABS(G59),(IF(G59&gt;9,G59+2,11))))</f>
        <v>11</v>
      </c>
      <c r="AA59" s="87">
        <f t="shared" si="37"/>
        <v>3</v>
      </c>
      <c r="AB59" s="86">
        <f>IF(I59="",0,IF(LEFT(I59,1)="-",ABS(I59),(IF(I59&gt;9,I59+2,11))))</f>
        <v>11</v>
      </c>
      <c r="AC59" s="87">
        <f t="shared" si="38"/>
        <v>2</v>
      </c>
      <c r="AD59" s="86">
        <f>IF(K59="",0,IF(LEFT(K59,1)="-",ABS(K59),(IF(K59&gt;9,K59+2,11))))</f>
        <v>11</v>
      </c>
      <c r="AE59" s="87">
        <f t="shared" si="39"/>
        <v>5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42</v>
      </c>
      <c r="B60" s="105"/>
      <c r="C60" s="88" t="str">
        <f>IF(C52&gt;"",C52,"")</f>
        <v>Lundh Wiktor</v>
      </c>
      <c r="D60" s="89" t="str">
        <f>IF(C55&gt;"",C55,"")</f>
        <v>Söderholm Gustav</v>
      </c>
      <c r="E60" s="64"/>
      <c r="F60" s="65"/>
      <c r="G60" s="151">
        <v>6</v>
      </c>
      <c r="H60" s="152"/>
      <c r="I60" s="151">
        <v>2</v>
      </c>
      <c r="J60" s="152"/>
      <c r="K60" s="151">
        <v>4</v>
      </c>
      <c r="L60" s="152"/>
      <c r="M60" s="151"/>
      <c r="N60" s="152"/>
      <c r="O60" s="151"/>
      <c r="P60" s="15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12</v>
      </c>
      <c r="X60" s="79">
        <f t="shared" si="36"/>
        <v>21</v>
      </c>
      <c r="Z60" s="86">
        <f aca="true" t="shared" si="43" ref="Z60:AF63">IF(G60="",0,IF(LEFT(G60,1)="-",ABS(G60),(IF(G60&gt;9,G60+2,11))))</f>
        <v>11</v>
      </c>
      <c r="AA60" s="87">
        <f t="shared" si="37"/>
        <v>6</v>
      </c>
      <c r="AB60" s="86">
        <f t="shared" si="43"/>
        <v>11</v>
      </c>
      <c r="AC60" s="87">
        <f t="shared" si="38"/>
        <v>2</v>
      </c>
      <c r="AD60" s="86">
        <f t="shared" si="43"/>
        <v>11</v>
      </c>
      <c r="AE60" s="87">
        <f t="shared" si="39"/>
        <v>4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43</v>
      </c>
      <c r="B61" s="105"/>
      <c r="C61" s="70" t="str">
        <f>IF(C53&gt;"",C53,"")</f>
        <v>Brinaru Benjamin</v>
      </c>
      <c r="D61" s="82" t="str">
        <f>IF(C54&gt;"",C54,"")</f>
        <v>Rudsberg Kevin</v>
      </c>
      <c r="E61" s="56"/>
      <c r="F61" s="72"/>
      <c r="G61" s="153">
        <v>0</v>
      </c>
      <c r="H61" s="154"/>
      <c r="I61" s="153">
        <v>2</v>
      </c>
      <c r="J61" s="154"/>
      <c r="K61" s="153">
        <v>4</v>
      </c>
      <c r="L61" s="154"/>
      <c r="M61" s="153"/>
      <c r="N61" s="154"/>
      <c r="O61" s="153"/>
      <c r="P61" s="154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33</v>
      </c>
      <c r="W61" s="78">
        <f t="shared" si="35"/>
        <v>6</v>
      </c>
      <c r="X61" s="79">
        <f t="shared" si="36"/>
        <v>27</v>
      </c>
      <c r="Z61" s="86">
        <f t="shared" si="43"/>
        <v>11</v>
      </c>
      <c r="AA61" s="87">
        <f t="shared" si="37"/>
        <v>0</v>
      </c>
      <c r="AB61" s="86">
        <f t="shared" si="43"/>
        <v>11</v>
      </c>
      <c r="AC61" s="87">
        <f t="shared" si="38"/>
        <v>2</v>
      </c>
      <c r="AD61" s="86">
        <f t="shared" si="43"/>
        <v>11</v>
      </c>
      <c r="AE61" s="87">
        <f t="shared" si="39"/>
        <v>4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44</v>
      </c>
      <c r="B62" s="105"/>
      <c r="C62" s="70" t="str">
        <f>IF(C52&gt;"",C52,"")</f>
        <v>Lundh Wiktor</v>
      </c>
      <c r="D62" s="82" t="str">
        <f>IF(C53&gt;"",C53,"")</f>
        <v>Brinaru Benjamin</v>
      </c>
      <c r="E62" s="83"/>
      <c r="F62" s="72"/>
      <c r="G62" s="146">
        <v>-9</v>
      </c>
      <c r="H62" s="147"/>
      <c r="I62" s="146">
        <v>-11</v>
      </c>
      <c r="J62" s="147"/>
      <c r="K62" s="148">
        <v>-8</v>
      </c>
      <c r="L62" s="147"/>
      <c r="M62" s="146"/>
      <c r="N62" s="147"/>
      <c r="O62" s="146"/>
      <c r="P62" s="147"/>
      <c r="Q62" s="73">
        <f t="shared" si="33"/>
        <v>0</v>
      </c>
      <c r="R62" s="74">
        <f t="shared" si="34"/>
        <v>3</v>
      </c>
      <c r="S62" s="84"/>
      <c r="T62" s="85"/>
      <c r="V62" s="77">
        <f t="shared" si="35"/>
        <v>28</v>
      </c>
      <c r="W62" s="78">
        <f t="shared" si="35"/>
        <v>35</v>
      </c>
      <c r="X62" s="79">
        <f t="shared" si="36"/>
        <v>-7</v>
      </c>
      <c r="Z62" s="86">
        <f t="shared" si="43"/>
        <v>9</v>
      </c>
      <c r="AA62" s="87">
        <f t="shared" si="37"/>
        <v>11</v>
      </c>
      <c r="AB62" s="86">
        <f t="shared" si="43"/>
        <v>11</v>
      </c>
      <c r="AC62" s="87">
        <f t="shared" si="38"/>
        <v>13</v>
      </c>
      <c r="AD62" s="86">
        <f t="shared" si="43"/>
        <v>8</v>
      </c>
      <c r="AE62" s="87">
        <f t="shared" si="39"/>
        <v>11</v>
      </c>
      <c r="AF62" s="86">
        <f t="shared" si="43"/>
        <v>0</v>
      </c>
      <c r="AG62" s="87">
        <f t="shared" si="40"/>
        <v>0</v>
      </c>
      <c r="AH62" s="86">
        <f t="shared" si="41"/>
        <v>0</v>
      </c>
      <c r="AI62" s="87">
        <f t="shared" si="42"/>
        <v>0</v>
      </c>
    </row>
    <row r="63" spans="1:35" ht="16.5" outlineLevel="1" thickBot="1">
      <c r="A63" s="90" t="s">
        <v>45</v>
      </c>
      <c r="B63" s="106"/>
      <c r="C63" s="91" t="str">
        <f>IF(C54&gt;"",C54,"")</f>
        <v>Rudsberg Kevin</v>
      </c>
      <c r="D63" s="92" t="str">
        <f>IF(C55&gt;"",C55,"")</f>
        <v>Söderholm Gustav</v>
      </c>
      <c r="E63" s="93"/>
      <c r="F63" s="94"/>
      <c r="G63" s="149">
        <v>9</v>
      </c>
      <c r="H63" s="150"/>
      <c r="I63" s="149">
        <v>-8</v>
      </c>
      <c r="J63" s="150"/>
      <c r="K63" s="149">
        <v>9</v>
      </c>
      <c r="L63" s="150"/>
      <c r="M63" s="149">
        <v>2</v>
      </c>
      <c r="N63" s="150"/>
      <c r="O63" s="149"/>
      <c r="P63" s="150"/>
      <c r="Q63" s="95">
        <f t="shared" si="33"/>
        <v>3</v>
      </c>
      <c r="R63" s="96">
        <f t="shared" si="34"/>
        <v>1</v>
      </c>
      <c r="S63" s="97"/>
      <c r="T63" s="98"/>
      <c r="V63" s="77">
        <f t="shared" si="35"/>
        <v>41</v>
      </c>
      <c r="W63" s="78">
        <f t="shared" si="35"/>
        <v>31</v>
      </c>
      <c r="X63" s="79">
        <f t="shared" si="36"/>
        <v>10</v>
      </c>
      <c r="Z63" s="99">
        <f t="shared" si="43"/>
        <v>11</v>
      </c>
      <c r="AA63" s="100">
        <f t="shared" si="37"/>
        <v>9</v>
      </c>
      <c r="AB63" s="99">
        <f t="shared" si="43"/>
        <v>8</v>
      </c>
      <c r="AC63" s="100">
        <f t="shared" si="38"/>
        <v>11</v>
      </c>
      <c r="AD63" s="99">
        <f t="shared" si="43"/>
        <v>11</v>
      </c>
      <c r="AE63" s="100">
        <f t="shared" si="39"/>
        <v>9</v>
      </c>
      <c r="AF63" s="99">
        <f t="shared" si="43"/>
        <v>11</v>
      </c>
      <c r="AG63" s="100">
        <f t="shared" si="40"/>
        <v>2</v>
      </c>
      <c r="AH63" s="99">
        <f t="shared" si="41"/>
        <v>0</v>
      </c>
      <c r="AI63" s="100">
        <f t="shared" si="42"/>
        <v>0</v>
      </c>
    </row>
    <row r="64" ht="15.75" thickTop="1"/>
  </sheetData>
  <sheetProtection/>
  <mergeCells count="212"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70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71</v>
      </c>
      <c r="D5" s="118" t="s">
        <v>13</v>
      </c>
      <c r="E5" s="119" t="s">
        <v>71</v>
      </c>
    </row>
    <row r="6" spans="1:6" ht="15">
      <c r="A6" s="116" t="s">
        <v>22</v>
      </c>
      <c r="B6" s="120" t="s">
        <v>156</v>
      </c>
      <c r="C6" s="120" t="s">
        <v>80</v>
      </c>
      <c r="D6" s="121" t="s">
        <v>51</v>
      </c>
      <c r="E6" s="122" t="s">
        <v>190</v>
      </c>
      <c r="F6" s="119" t="s">
        <v>55</v>
      </c>
    </row>
    <row r="7" spans="1:7" ht="15">
      <c r="A7" s="123" t="s">
        <v>23</v>
      </c>
      <c r="B7" s="124" t="s">
        <v>158</v>
      </c>
      <c r="C7" s="124" t="s">
        <v>75</v>
      </c>
      <c r="D7" s="125" t="s">
        <v>1</v>
      </c>
      <c r="E7" s="119" t="s">
        <v>55</v>
      </c>
      <c r="F7" s="126" t="s">
        <v>211</v>
      </c>
      <c r="G7" s="127"/>
    </row>
    <row r="8" spans="1:7" ht="15">
      <c r="A8" s="123" t="s">
        <v>24</v>
      </c>
      <c r="B8" s="128" t="s">
        <v>159</v>
      </c>
      <c r="C8" s="128" t="s">
        <v>55</v>
      </c>
      <c r="D8" s="129" t="s">
        <v>13</v>
      </c>
      <c r="E8" s="122" t="s">
        <v>203</v>
      </c>
      <c r="G8" s="130" t="s">
        <v>79</v>
      </c>
    </row>
    <row r="9" spans="1:7" ht="15">
      <c r="A9" s="116" t="s">
        <v>141</v>
      </c>
      <c r="B9" s="117" t="s">
        <v>157</v>
      </c>
      <c r="C9" s="117" t="s">
        <v>79</v>
      </c>
      <c r="D9" s="118" t="s">
        <v>1</v>
      </c>
      <c r="E9" s="119" t="s">
        <v>79</v>
      </c>
      <c r="G9" s="126" t="s">
        <v>234</v>
      </c>
    </row>
    <row r="10" spans="1:7" ht="15">
      <c r="A10" s="116" t="s">
        <v>152</v>
      </c>
      <c r="B10" s="120" t="s">
        <v>151</v>
      </c>
      <c r="C10" s="120" t="s">
        <v>57</v>
      </c>
      <c r="D10" s="121" t="s">
        <v>1</v>
      </c>
      <c r="E10" s="122" t="s">
        <v>189</v>
      </c>
      <c r="F10" s="119" t="s">
        <v>79</v>
      </c>
      <c r="G10" s="127"/>
    </row>
    <row r="11" spans="1:6" ht="15">
      <c r="A11" s="123" t="s">
        <v>153</v>
      </c>
      <c r="B11" s="124" t="s">
        <v>160</v>
      </c>
      <c r="C11" s="124" t="s">
        <v>76</v>
      </c>
      <c r="D11" s="125" t="s">
        <v>1</v>
      </c>
      <c r="E11" s="119" t="s">
        <v>73</v>
      </c>
      <c r="F11" s="122" t="s">
        <v>219</v>
      </c>
    </row>
    <row r="12" spans="1:5" ht="15">
      <c r="A12" s="131" t="s">
        <v>154</v>
      </c>
      <c r="B12" s="132" t="s">
        <v>150</v>
      </c>
      <c r="C12" s="132" t="s">
        <v>73</v>
      </c>
      <c r="D12" s="133" t="s">
        <v>74</v>
      </c>
      <c r="E12" s="122" t="s">
        <v>213</v>
      </c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83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43"/>
      <c r="Q2" s="143"/>
      <c r="R2" s="186">
        <v>0.625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2001</v>
      </c>
      <c r="C4" s="24" t="s">
        <v>174</v>
      </c>
      <c r="D4" s="25" t="s">
        <v>138</v>
      </c>
      <c r="E4" s="26"/>
      <c r="F4" s="27"/>
      <c r="G4" s="28">
        <f>+Q14</f>
        <v>3</v>
      </c>
      <c r="H4" s="29">
        <f>+R14</f>
        <v>1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1</v>
      </c>
      <c r="S4" s="158">
        <v>1</v>
      </c>
      <c r="T4" s="159"/>
      <c r="V4" s="34">
        <f>+V10+V12+V14</f>
        <v>78</v>
      </c>
      <c r="W4" s="35">
        <f>+W10+W12+W14</f>
        <v>50</v>
      </c>
      <c r="X4" s="36">
        <f>+V4-W4</f>
        <v>28</v>
      </c>
    </row>
    <row r="5" spans="1:24" ht="15">
      <c r="A5" s="37" t="s">
        <v>22</v>
      </c>
      <c r="B5" s="24">
        <v>1700</v>
      </c>
      <c r="C5" s="24" t="s">
        <v>84</v>
      </c>
      <c r="D5" s="38" t="s">
        <v>13</v>
      </c>
      <c r="E5" s="39">
        <f>+R14</f>
        <v>1</v>
      </c>
      <c r="F5" s="40">
        <f>+Q14</f>
        <v>3</v>
      </c>
      <c r="G5" s="41"/>
      <c r="H5" s="42"/>
      <c r="I5" s="39">
        <f>Q13</f>
        <v>3</v>
      </c>
      <c r="J5" s="40">
        <f>R13</f>
        <v>1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4</v>
      </c>
      <c r="R5" s="33">
        <f>IF(SUM(E5:N5)=0,"",SUM(G4:G7))</f>
        <v>4</v>
      </c>
      <c r="S5" s="158">
        <v>2</v>
      </c>
      <c r="T5" s="159"/>
      <c r="V5" s="34">
        <f>+V11+V13+W14</f>
        <v>74</v>
      </c>
      <c r="W5" s="35">
        <f>+W11+W13+V14</f>
        <v>68</v>
      </c>
      <c r="X5" s="36">
        <f>+V5-W5</f>
        <v>6</v>
      </c>
    </row>
    <row r="6" spans="1:24" ht="15">
      <c r="A6" s="37" t="s">
        <v>23</v>
      </c>
      <c r="B6" s="24">
        <v>1400</v>
      </c>
      <c r="C6" s="24" t="s">
        <v>85</v>
      </c>
      <c r="D6" s="38" t="s">
        <v>1</v>
      </c>
      <c r="E6" s="39">
        <f>+R10</f>
        <v>0</v>
      </c>
      <c r="F6" s="40">
        <f>+Q10</f>
        <v>3</v>
      </c>
      <c r="G6" s="39">
        <f>R13</f>
        <v>1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1</v>
      </c>
      <c r="R6" s="33">
        <f>IF(SUM(E6:N6)=0,"",SUM(I4:I7))</f>
        <v>6</v>
      </c>
      <c r="S6" s="158">
        <v>3</v>
      </c>
      <c r="T6" s="159"/>
      <c r="V6" s="34">
        <f>+W10+W13+V15</f>
        <v>41</v>
      </c>
      <c r="W6" s="35">
        <f>+V10+V13+W15</f>
        <v>75</v>
      </c>
      <c r="X6" s="36">
        <f>+V6-W6</f>
        <v>-34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customHeight="1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customHeight="1" outlineLevel="1">
      <c r="A10" s="69" t="s">
        <v>40</v>
      </c>
      <c r="B10" s="105"/>
      <c r="C10" s="70" t="str">
        <f>IF(C4&gt;"",C4,"")</f>
        <v>Mäkelä Jussi</v>
      </c>
      <c r="D10" s="71" t="str">
        <f>IF(C6&gt;"",C6,"")</f>
        <v>Åberg Olle</v>
      </c>
      <c r="E10" s="56"/>
      <c r="F10" s="72"/>
      <c r="G10" s="155">
        <v>3</v>
      </c>
      <c r="H10" s="156"/>
      <c r="I10" s="153">
        <v>7</v>
      </c>
      <c r="J10" s="154"/>
      <c r="K10" s="153">
        <v>8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18</v>
      </c>
      <c r="X10" s="79">
        <f aca="true" t="shared" si="3" ref="X10:X15">+V10-W10</f>
        <v>15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3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7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8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41</v>
      </c>
      <c r="B11" s="105"/>
      <c r="C11" s="70" t="str">
        <f>IF(C5&gt;"",C5,"")</f>
        <v>Vastavuo Viivi-Mari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42</v>
      </c>
      <c r="B12" s="105"/>
      <c r="C12" s="88" t="str">
        <f>IF(C4&gt;"",C4,"")</f>
        <v>Mäkelä Jussi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43</v>
      </c>
      <c r="B13" s="105"/>
      <c r="C13" s="70" t="str">
        <f>IF(C5&gt;"",C5,"")</f>
        <v>Vastavuo Viivi-Mari</v>
      </c>
      <c r="D13" s="82" t="str">
        <f>IF(C6&gt;"",C6,"")</f>
        <v>Åberg Olle</v>
      </c>
      <c r="E13" s="56"/>
      <c r="F13" s="72"/>
      <c r="G13" s="153">
        <v>3</v>
      </c>
      <c r="H13" s="154"/>
      <c r="I13" s="153">
        <v>5</v>
      </c>
      <c r="J13" s="154"/>
      <c r="K13" s="153">
        <v>-9</v>
      </c>
      <c r="L13" s="154"/>
      <c r="M13" s="153">
        <v>4</v>
      </c>
      <c r="N13" s="154"/>
      <c r="O13" s="153"/>
      <c r="P13" s="154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42</v>
      </c>
      <c r="W13" s="78">
        <f t="shared" si="2"/>
        <v>23</v>
      </c>
      <c r="X13" s="79">
        <f t="shared" si="3"/>
        <v>19</v>
      </c>
      <c r="Z13" s="86">
        <f t="shared" si="10"/>
        <v>11</v>
      </c>
      <c r="AA13" s="87">
        <f t="shared" si="4"/>
        <v>3</v>
      </c>
      <c r="AB13" s="86">
        <f t="shared" si="10"/>
        <v>11</v>
      </c>
      <c r="AC13" s="87">
        <f t="shared" si="5"/>
        <v>5</v>
      </c>
      <c r="AD13" s="86">
        <f t="shared" si="10"/>
        <v>9</v>
      </c>
      <c r="AE13" s="87">
        <f t="shared" si="6"/>
        <v>11</v>
      </c>
      <c r="AF13" s="86">
        <f t="shared" si="10"/>
        <v>11</v>
      </c>
      <c r="AG13" s="87">
        <f t="shared" si="7"/>
        <v>4</v>
      </c>
      <c r="AH13" s="86">
        <f t="shared" si="8"/>
        <v>0</v>
      </c>
      <c r="AI13" s="87">
        <f t="shared" si="9"/>
        <v>0</v>
      </c>
    </row>
    <row r="14" spans="1:35" ht="15.75" customHeight="1" outlineLevel="1">
      <c r="A14" s="69" t="s">
        <v>44</v>
      </c>
      <c r="B14" s="105"/>
      <c r="C14" s="70" t="str">
        <f>IF(C4&gt;"",C4,"")</f>
        <v>Mäkelä Jussi</v>
      </c>
      <c r="D14" s="82" t="str">
        <f>IF(C5&gt;"",C5,"")</f>
        <v>Vastavuo Viivi-Mari</v>
      </c>
      <c r="E14" s="83"/>
      <c r="F14" s="72"/>
      <c r="G14" s="146">
        <v>6</v>
      </c>
      <c r="H14" s="147"/>
      <c r="I14" s="146">
        <v>12</v>
      </c>
      <c r="J14" s="147"/>
      <c r="K14" s="148">
        <v>-9</v>
      </c>
      <c r="L14" s="147"/>
      <c r="M14" s="146">
        <v>3</v>
      </c>
      <c r="N14" s="147"/>
      <c r="O14" s="146"/>
      <c r="P14" s="147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45</v>
      </c>
      <c r="W14" s="78">
        <f t="shared" si="2"/>
        <v>32</v>
      </c>
      <c r="X14" s="79">
        <f t="shared" si="3"/>
        <v>13</v>
      </c>
      <c r="Z14" s="86">
        <f t="shared" si="10"/>
        <v>11</v>
      </c>
      <c r="AA14" s="87">
        <f t="shared" si="4"/>
        <v>6</v>
      </c>
      <c r="AB14" s="86">
        <f t="shared" si="10"/>
        <v>14</v>
      </c>
      <c r="AC14" s="87">
        <f t="shared" si="5"/>
        <v>12</v>
      </c>
      <c r="AD14" s="86">
        <f t="shared" si="10"/>
        <v>9</v>
      </c>
      <c r="AE14" s="87">
        <f t="shared" si="6"/>
        <v>11</v>
      </c>
      <c r="AF14" s="86">
        <f t="shared" si="10"/>
        <v>11</v>
      </c>
      <c r="AG14" s="87">
        <f t="shared" si="7"/>
        <v>3</v>
      </c>
      <c r="AH14" s="86">
        <f t="shared" si="8"/>
        <v>0</v>
      </c>
      <c r="AI14" s="87">
        <f t="shared" si="9"/>
        <v>0</v>
      </c>
    </row>
    <row r="15" spans="1:35" ht="16.5" customHeight="1" outlineLevel="1" thickBot="1">
      <c r="A15" s="90" t="s">
        <v>45</v>
      </c>
      <c r="B15" s="106"/>
      <c r="C15" s="91" t="str">
        <f>IF(C6&gt;"",C6,"")</f>
        <v>Åberg Olle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83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12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43"/>
      <c r="Q18" s="143"/>
      <c r="R18" s="186">
        <v>0.625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1814</v>
      </c>
      <c r="C20" s="24" t="s">
        <v>65</v>
      </c>
      <c r="D20" s="25" t="s">
        <v>13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1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1</v>
      </c>
      <c r="S20" s="158">
        <v>1</v>
      </c>
      <c r="T20" s="159"/>
      <c r="V20" s="34">
        <f>+V26+V28+V30</f>
        <v>81</v>
      </c>
      <c r="W20" s="35">
        <f>+W26+W28+W30</f>
        <v>55</v>
      </c>
      <c r="X20" s="36">
        <f>+V20-W20</f>
        <v>26</v>
      </c>
    </row>
    <row r="21" spans="1:24" ht="15">
      <c r="A21" s="37" t="s">
        <v>22</v>
      </c>
      <c r="B21" s="24">
        <v>1650</v>
      </c>
      <c r="C21" s="24" t="s">
        <v>79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</c>
      <c r="L21" s="40">
        <f>R27</f>
      </c>
      <c r="M21" s="39"/>
      <c r="N21" s="40"/>
      <c r="O21" s="30">
        <f>IF(SUM(E21:N21)=0,"",COUNTIF(H20:H23,"3"))</f>
        <v>1</v>
      </c>
      <c r="P21" s="31">
        <f>IF(SUM(F21:O21)=0,"",COUNTIF(G20:G23,"3"))</f>
        <v>1</v>
      </c>
      <c r="Q21" s="32">
        <f>IF(SUM(E21:N21)=0,"",SUM(H20:H23))</f>
        <v>3</v>
      </c>
      <c r="R21" s="33">
        <f>IF(SUM(E21:N21)=0,"",SUM(G20:G23))</f>
        <v>3</v>
      </c>
      <c r="S21" s="158">
        <v>2</v>
      </c>
      <c r="T21" s="159"/>
      <c r="V21" s="34">
        <f>+V27+V29+W30</f>
        <v>64</v>
      </c>
      <c r="W21" s="35">
        <f>+W27+W29+V30</f>
        <v>52</v>
      </c>
      <c r="X21" s="36">
        <f>+V21-W21</f>
        <v>12</v>
      </c>
    </row>
    <row r="22" spans="1:24" ht="15">
      <c r="A22" s="37" t="s">
        <v>23</v>
      </c>
      <c r="B22" s="24">
        <v>1287</v>
      </c>
      <c r="C22" s="24" t="s">
        <v>86</v>
      </c>
      <c r="D22" s="38" t="s">
        <v>13</v>
      </c>
      <c r="E22" s="39">
        <f>+R26</f>
        <v>1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0</v>
      </c>
      <c r="P22" s="31">
        <f>IF(SUM(F22:O22)=0,"",COUNTIF(I20:I23,"3"))</f>
        <v>2</v>
      </c>
      <c r="Q22" s="32">
        <f>IF(SUM(E22:N22)=0,"",SUM(J20:J23))</f>
        <v>1</v>
      </c>
      <c r="R22" s="33">
        <f>IF(SUM(E22:N22)=0,"",SUM(I20:I23))</f>
        <v>6</v>
      </c>
      <c r="S22" s="158">
        <v>3</v>
      </c>
      <c r="T22" s="159"/>
      <c r="V22" s="34">
        <f>+W26+W29+V31</f>
        <v>37</v>
      </c>
      <c r="W22" s="35">
        <f>+V26+V29+W31</f>
        <v>75</v>
      </c>
      <c r="X22" s="36">
        <f>+V22-W22</f>
        <v>-38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Eriksson Pihla</v>
      </c>
      <c r="D26" s="71" t="str">
        <f>IF(C22&gt;"",C22,"")</f>
        <v>Veini Aleksi</v>
      </c>
      <c r="E26" s="56"/>
      <c r="F26" s="72"/>
      <c r="G26" s="155">
        <v>4</v>
      </c>
      <c r="H26" s="156"/>
      <c r="I26" s="153">
        <v>-9</v>
      </c>
      <c r="J26" s="154"/>
      <c r="K26" s="153">
        <v>3</v>
      </c>
      <c r="L26" s="154"/>
      <c r="M26" s="153">
        <v>6</v>
      </c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1</v>
      </c>
      <c r="S26" s="75"/>
      <c r="T26" s="76"/>
      <c r="V26" s="77">
        <f aca="true" t="shared" si="13" ref="V26:W31">+Z26+AB26+AD26+AF26+AH26</f>
        <v>42</v>
      </c>
      <c r="W26" s="78">
        <f t="shared" si="13"/>
        <v>24</v>
      </c>
      <c r="X26" s="79">
        <f aca="true" t="shared" si="14" ref="X26:X31">+V26-W26</f>
        <v>18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4</v>
      </c>
      <c r="AB26" s="80">
        <f>IF(I26="",0,IF(LEFT(I26,1)="-",ABS(I26),(IF(I26&gt;9,I26+2,11))))</f>
        <v>9</v>
      </c>
      <c r="AC26" s="81">
        <f aca="true" t="shared" si="16" ref="AC26:AC31">IF(I26="",0,IF(LEFT(I26,1)="-",(IF(ABS(I26)&gt;9,(ABS(I26)+2),11)),I26))</f>
        <v>11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3</v>
      </c>
      <c r="AF26" s="80">
        <f>IF(M26="",0,IF(LEFT(M26,1)="-",ABS(M26),(IF(M26&gt;9,M26+2,11))))</f>
        <v>11</v>
      </c>
      <c r="AG26" s="81">
        <f aca="true" t="shared" si="18" ref="AG26:AG31">IF(M26="",0,IF(LEFT(M26,1)="-",(IF(ABS(M26)&gt;9,(ABS(M26)+2),11)),M26))</f>
        <v>6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Blixt Ville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Eriksson Pihla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Blixt Ville</v>
      </c>
      <c r="D29" s="82" t="str">
        <f>IF(C22&gt;"",C22,"")</f>
        <v>Veini Aleksi</v>
      </c>
      <c r="E29" s="56"/>
      <c r="F29" s="72"/>
      <c r="G29" s="153">
        <v>7</v>
      </c>
      <c r="H29" s="154"/>
      <c r="I29" s="153">
        <v>0</v>
      </c>
      <c r="J29" s="154"/>
      <c r="K29" s="153">
        <v>6</v>
      </c>
      <c r="L29" s="154"/>
      <c r="M29" s="153"/>
      <c r="N29" s="154"/>
      <c r="O29" s="153"/>
      <c r="P29" s="154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13</v>
      </c>
      <c r="X29" s="79">
        <f t="shared" si="14"/>
        <v>20</v>
      </c>
      <c r="Z29" s="86">
        <f t="shared" si="21"/>
        <v>11</v>
      </c>
      <c r="AA29" s="87">
        <f t="shared" si="15"/>
        <v>7</v>
      </c>
      <c r="AB29" s="86">
        <f t="shared" si="21"/>
        <v>11</v>
      </c>
      <c r="AC29" s="87">
        <f t="shared" si="16"/>
        <v>0</v>
      </c>
      <c r="AD29" s="86">
        <f t="shared" si="21"/>
        <v>11</v>
      </c>
      <c r="AE29" s="87">
        <f t="shared" si="17"/>
        <v>6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Eriksson Pihla</v>
      </c>
      <c r="D30" s="82" t="str">
        <f>IF(C21&gt;"",C21,"")</f>
        <v>Blixt Ville</v>
      </c>
      <c r="E30" s="83"/>
      <c r="F30" s="72"/>
      <c r="G30" s="146">
        <v>15</v>
      </c>
      <c r="H30" s="147"/>
      <c r="I30" s="146">
        <v>9</v>
      </c>
      <c r="J30" s="147"/>
      <c r="K30" s="148">
        <v>7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39</v>
      </c>
      <c r="W30" s="78">
        <f t="shared" si="13"/>
        <v>31</v>
      </c>
      <c r="X30" s="79">
        <f t="shared" si="14"/>
        <v>8</v>
      </c>
      <c r="Z30" s="86">
        <f t="shared" si="21"/>
        <v>17</v>
      </c>
      <c r="AA30" s="87">
        <f t="shared" si="15"/>
        <v>15</v>
      </c>
      <c r="AB30" s="86">
        <f t="shared" si="21"/>
        <v>11</v>
      </c>
      <c r="AC30" s="87">
        <f t="shared" si="16"/>
        <v>9</v>
      </c>
      <c r="AD30" s="86">
        <f t="shared" si="21"/>
        <v>11</v>
      </c>
      <c r="AE30" s="87">
        <f t="shared" si="17"/>
        <v>7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 t="str">
        <f>IF(C22&gt;"",C22,"")</f>
        <v>Veini Aleksi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  <row r="44" ht="15">
      <c r="B44" s="105"/>
    </row>
    <row r="45" ht="15">
      <c r="B45" s="105"/>
    </row>
    <row r="46" ht="15">
      <c r="B46" s="105"/>
    </row>
    <row r="47" ht="15">
      <c r="B47" s="105"/>
    </row>
    <row r="48" ht="15">
      <c r="B48" s="105"/>
    </row>
  </sheetData>
  <sheetProtection/>
  <mergeCells count="106">
    <mergeCell ref="G14:H14"/>
    <mergeCell ref="I14:J14"/>
    <mergeCell ref="K14:L14"/>
    <mergeCell ref="M14:N14"/>
    <mergeCell ref="O14:P14"/>
    <mergeCell ref="G19:H19"/>
    <mergeCell ref="I19:J19"/>
    <mergeCell ref="K19:L19"/>
    <mergeCell ref="M19:N19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1:H11"/>
    <mergeCell ref="I11:J11"/>
    <mergeCell ref="K11:L11"/>
    <mergeCell ref="M11:N11"/>
    <mergeCell ref="S4:T4"/>
    <mergeCell ref="S5:T5"/>
    <mergeCell ref="S6:T6"/>
    <mergeCell ref="S7:T7"/>
    <mergeCell ref="O11:P11"/>
    <mergeCell ref="G10:H10"/>
    <mergeCell ref="I10:J10"/>
    <mergeCell ref="K10:L10"/>
    <mergeCell ref="M10:N10"/>
    <mergeCell ref="O10:P10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  <mergeCell ref="G9:H9"/>
    <mergeCell ref="I9:J9"/>
    <mergeCell ref="K9:L9"/>
    <mergeCell ref="M9:N9"/>
    <mergeCell ref="O9:P9"/>
    <mergeCell ref="Q9:R9"/>
    <mergeCell ref="K17:N17"/>
    <mergeCell ref="O17:Q17"/>
    <mergeCell ref="R17:T17"/>
    <mergeCell ref="E18:G18"/>
    <mergeCell ref="H18:J18"/>
    <mergeCell ref="K18:N18"/>
    <mergeCell ref="R18:T18"/>
    <mergeCell ref="E19:F19"/>
    <mergeCell ref="S19:T19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83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174</v>
      </c>
      <c r="D5" s="118" t="s">
        <v>138</v>
      </c>
      <c r="E5" s="119" t="s">
        <v>174</v>
      </c>
    </row>
    <row r="6" spans="1:6" ht="15">
      <c r="A6" s="116" t="s">
        <v>22</v>
      </c>
      <c r="B6" s="120"/>
      <c r="C6" s="120"/>
      <c r="D6" s="121"/>
      <c r="E6" s="122"/>
      <c r="F6" s="119" t="s">
        <v>174</v>
      </c>
    </row>
    <row r="7" spans="1:7" ht="15">
      <c r="A7" s="123" t="s">
        <v>23</v>
      </c>
      <c r="B7" s="124"/>
      <c r="C7" s="124"/>
      <c r="D7" s="125"/>
      <c r="E7" s="119" t="s">
        <v>79</v>
      </c>
      <c r="F7" s="126" t="s">
        <v>240</v>
      </c>
      <c r="G7" s="127"/>
    </row>
    <row r="8" spans="1:7" ht="15">
      <c r="A8" s="123" t="s">
        <v>24</v>
      </c>
      <c r="B8" s="124" t="s">
        <v>158</v>
      </c>
      <c r="C8" s="124" t="s">
        <v>79</v>
      </c>
      <c r="D8" s="125" t="s">
        <v>1</v>
      </c>
      <c r="E8" s="122"/>
      <c r="G8" s="130" t="s">
        <v>174</v>
      </c>
    </row>
    <row r="9" spans="1:7" ht="15">
      <c r="A9" s="116" t="s">
        <v>141</v>
      </c>
      <c r="B9" s="120" t="s">
        <v>151</v>
      </c>
      <c r="C9" s="120" t="s">
        <v>84</v>
      </c>
      <c r="D9" s="121" t="s">
        <v>13</v>
      </c>
      <c r="E9" s="119" t="s">
        <v>84</v>
      </c>
      <c r="G9" s="126" t="s">
        <v>250</v>
      </c>
    </row>
    <row r="10" spans="1:7" ht="15">
      <c r="A10" s="116" t="s">
        <v>152</v>
      </c>
      <c r="B10" s="120"/>
      <c r="C10" s="120"/>
      <c r="D10" s="121"/>
      <c r="E10" s="122"/>
      <c r="F10" s="119" t="s">
        <v>65</v>
      </c>
      <c r="G10" s="127"/>
    </row>
    <row r="11" spans="1:6" ht="15">
      <c r="A11" s="123" t="s">
        <v>153</v>
      </c>
      <c r="B11" s="124"/>
      <c r="C11" s="124"/>
      <c r="D11" s="125"/>
      <c r="E11" s="119" t="s">
        <v>65</v>
      </c>
      <c r="F11" s="122" t="s">
        <v>246</v>
      </c>
    </row>
    <row r="12" spans="1:5" ht="15">
      <c r="A12" s="131" t="s">
        <v>154</v>
      </c>
      <c r="B12" s="132" t="s">
        <v>150</v>
      </c>
      <c r="C12" s="132" t="s">
        <v>65</v>
      </c>
      <c r="D12" s="133" t="s">
        <v>13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87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0.5416666666666666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1000</v>
      </c>
      <c r="C4" s="24" t="s">
        <v>88</v>
      </c>
      <c r="D4" s="25" t="s">
        <v>1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67</v>
      </c>
      <c r="W4" s="35">
        <f>+W10+W12+W14</f>
        <v>39</v>
      </c>
      <c r="X4" s="36">
        <f>+V4-W4</f>
        <v>28</v>
      </c>
    </row>
    <row r="5" spans="1:24" ht="15">
      <c r="A5" s="37" t="s">
        <v>22</v>
      </c>
      <c r="B5" s="24">
        <v>1000</v>
      </c>
      <c r="C5" s="24" t="s">
        <v>89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0</v>
      </c>
      <c r="J5" s="40">
        <f>R13</f>
        <v>3</v>
      </c>
      <c r="K5" s="39">
        <f>Q11</f>
      </c>
      <c r="L5" s="40">
        <f>R11</f>
      </c>
      <c r="M5" s="39"/>
      <c r="N5" s="40"/>
      <c r="O5" s="30">
        <f>IF(SUM(E5:N5)=0,"",COUNTIF(H4:H7,"3"))</f>
        <v>0</v>
      </c>
      <c r="P5" s="31">
        <f>IF(SUM(F5:O5)=0,"",COUNTIF(G4:G7,"3"))</f>
        <v>2</v>
      </c>
      <c r="Q5" s="32">
        <f>IF(SUM(E5:N5)=0,"",SUM(H4:H7))</f>
        <v>0</v>
      </c>
      <c r="R5" s="33">
        <f>IF(SUM(E5:N5)=0,"",SUM(G4:G7))</f>
        <v>6</v>
      </c>
      <c r="S5" s="158">
        <v>3</v>
      </c>
      <c r="T5" s="159"/>
      <c r="V5" s="34">
        <f>+V11+V13+W14</f>
        <v>28</v>
      </c>
      <c r="W5" s="35">
        <f>+W11+W13+V14</f>
        <v>66</v>
      </c>
      <c r="X5" s="36">
        <f>+V5-W5</f>
        <v>-38</v>
      </c>
    </row>
    <row r="6" spans="1:24" ht="15">
      <c r="A6" s="37" t="s">
        <v>23</v>
      </c>
      <c r="B6" s="24">
        <v>958</v>
      </c>
      <c r="C6" s="24" t="s">
        <v>14</v>
      </c>
      <c r="D6" s="38" t="s">
        <v>13</v>
      </c>
      <c r="E6" s="39">
        <f>+R10</f>
        <v>0</v>
      </c>
      <c r="F6" s="40">
        <f>+Q10</f>
        <v>3</v>
      </c>
      <c r="G6" s="39">
        <f>R13</f>
        <v>3</v>
      </c>
      <c r="H6" s="40">
        <f>Q13</f>
        <v>0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1</v>
      </c>
      <c r="P6" s="31">
        <f>IF(SUM(F6:O6)=0,"",COUNTIF(I4:I7,"3"))</f>
        <v>1</v>
      </c>
      <c r="Q6" s="32">
        <f>IF(SUM(E6:N6)=0,"",SUM(J4:J7))</f>
        <v>3</v>
      </c>
      <c r="R6" s="33">
        <f>IF(SUM(E6:N6)=0,"",SUM(I4:I7))</f>
        <v>3</v>
      </c>
      <c r="S6" s="158">
        <v>2</v>
      </c>
      <c r="T6" s="159"/>
      <c r="V6" s="34">
        <f>+W10+W13+V15</f>
        <v>60</v>
      </c>
      <c r="W6" s="35">
        <f>+V10+V13+W15</f>
        <v>50</v>
      </c>
      <c r="X6" s="36">
        <f>+V6-W6</f>
        <v>10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Alberts Benjamin</v>
      </c>
      <c r="D10" s="71" t="str">
        <f>IF(C6&gt;"",C6,"")</f>
        <v>Ruokolainen Vilho</v>
      </c>
      <c r="E10" s="56"/>
      <c r="F10" s="72"/>
      <c r="G10" s="155">
        <v>9</v>
      </c>
      <c r="H10" s="156"/>
      <c r="I10" s="153">
        <v>10</v>
      </c>
      <c r="J10" s="154"/>
      <c r="K10" s="153">
        <v>8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34</v>
      </c>
      <c r="W10" s="78">
        <f t="shared" si="2"/>
        <v>27</v>
      </c>
      <c r="X10" s="79">
        <f aca="true" t="shared" si="3" ref="X10:X15">+V10-W10</f>
        <v>7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9</v>
      </c>
      <c r="AB10" s="80">
        <f>IF(I10="",0,IF(LEFT(I10,1)="-",ABS(I10),(IF(I10&gt;9,I10+2,11))))</f>
        <v>12</v>
      </c>
      <c r="AC10" s="81">
        <f aca="true" t="shared" si="5" ref="AC10:AC15">IF(I10="",0,IF(LEFT(I10,1)="-",(IF(ABS(I10)&gt;9,(ABS(I10)+2),11)),I10))</f>
        <v>10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8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Lindgren Ebbe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Alberts Benjamin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Lindgren Ebbe</v>
      </c>
      <c r="D13" s="82" t="str">
        <f>IF(C6&gt;"",C6,"")</f>
        <v>Ruokolainen Vilho</v>
      </c>
      <c r="E13" s="56"/>
      <c r="F13" s="72"/>
      <c r="G13" s="153">
        <v>-6</v>
      </c>
      <c r="H13" s="154"/>
      <c r="I13" s="153">
        <v>-8</v>
      </c>
      <c r="J13" s="154"/>
      <c r="K13" s="153">
        <v>-2</v>
      </c>
      <c r="L13" s="154"/>
      <c r="M13" s="153"/>
      <c r="N13" s="154"/>
      <c r="O13" s="153"/>
      <c r="P13" s="154"/>
      <c r="Q13" s="73">
        <f t="shared" si="0"/>
        <v>0</v>
      </c>
      <c r="R13" s="74">
        <f t="shared" si="1"/>
        <v>3</v>
      </c>
      <c r="S13" s="84"/>
      <c r="T13" s="85"/>
      <c r="V13" s="77">
        <f t="shared" si="2"/>
        <v>16</v>
      </c>
      <c r="W13" s="78">
        <f t="shared" si="2"/>
        <v>33</v>
      </c>
      <c r="X13" s="79">
        <f t="shared" si="3"/>
        <v>-17</v>
      </c>
      <c r="Z13" s="86">
        <f t="shared" si="10"/>
        <v>6</v>
      </c>
      <c r="AA13" s="87">
        <f t="shared" si="4"/>
        <v>11</v>
      </c>
      <c r="AB13" s="86">
        <f t="shared" si="10"/>
        <v>8</v>
      </c>
      <c r="AC13" s="87">
        <f t="shared" si="5"/>
        <v>11</v>
      </c>
      <c r="AD13" s="86">
        <f t="shared" si="10"/>
        <v>2</v>
      </c>
      <c r="AE13" s="87">
        <f t="shared" si="6"/>
        <v>11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Alberts Benjamin</v>
      </c>
      <c r="D14" s="82" t="str">
        <f>IF(C5&gt;"",C5,"")</f>
        <v>Lindgren Ebbe</v>
      </c>
      <c r="E14" s="83"/>
      <c r="F14" s="72"/>
      <c r="G14" s="146">
        <v>5</v>
      </c>
      <c r="H14" s="147"/>
      <c r="I14" s="146">
        <v>4</v>
      </c>
      <c r="J14" s="147"/>
      <c r="K14" s="148">
        <v>3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12</v>
      </c>
      <c r="X14" s="79">
        <f t="shared" si="3"/>
        <v>21</v>
      </c>
      <c r="Z14" s="86">
        <f t="shared" si="10"/>
        <v>11</v>
      </c>
      <c r="AA14" s="87">
        <f t="shared" si="4"/>
        <v>5</v>
      </c>
      <c r="AB14" s="86">
        <f t="shared" si="10"/>
        <v>11</v>
      </c>
      <c r="AC14" s="87">
        <f t="shared" si="5"/>
        <v>4</v>
      </c>
      <c r="AD14" s="86">
        <f t="shared" si="10"/>
        <v>11</v>
      </c>
      <c r="AE14" s="87">
        <f t="shared" si="6"/>
        <v>3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Ruokolainen Vilho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87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12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0.5416666666666666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1000</v>
      </c>
      <c r="C20" s="24" t="s">
        <v>5</v>
      </c>
      <c r="D20" s="25" t="s">
        <v>1</v>
      </c>
      <c r="E20" s="26"/>
      <c r="F20" s="27"/>
      <c r="G20" s="28">
        <f>+Q30</f>
        <v>0</v>
      </c>
      <c r="H20" s="29">
        <f>+R30</f>
        <v>3</v>
      </c>
      <c r="I20" s="28">
        <f>Q26</f>
        <v>0</v>
      </c>
      <c r="J20" s="29">
        <f>R26</f>
        <v>3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1</v>
      </c>
      <c r="P20" s="31">
        <f>IF(SUM(F20:O20)=0,"",COUNTIF(E20:E23,"3"))</f>
        <v>2</v>
      </c>
      <c r="Q20" s="32">
        <f>IF(SUM(E20:N20)=0,"",SUM(F20:F23))</f>
        <v>3</v>
      </c>
      <c r="R20" s="33">
        <f>IF(SUM(E20:N20)=0,"",SUM(E20:E23))</f>
        <v>6</v>
      </c>
      <c r="S20" s="158">
        <v>3</v>
      </c>
      <c r="T20" s="159"/>
      <c r="V20" s="34">
        <f>+V26+V28+V30</f>
        <v>74</v>
      </c>
      <c r="W20" s="35">
        <f>+W26+W28+W30</f>
        <v>84</v>
      </c>
      <c r="X20" s="36">
        <f>+V20-W20</f>
        <v>-10</v>
      </c>
    </row>
    <row r="21" spans="1:24" ht="15">
      <c r="A21" s="37" t="s">
        <v>22</v>
      </c>
      <c r="B21" s="24">
        <v>1000</v>
      </c>
      <c r="C21" s="24" t="s">
        <v>52</v>
      </c>
      <c r="D21" s="38" t="s">
        <v>1</v>
      </c>
      <c r="E21" s="39">
        <f>+R30</f>
        <v>3</v>
      </c>
      <c r="F21" s="40">
        <f>+Q30</f>
        <v>0</v>
      </c>
      <c r="G21" s="41"/>
      <c r="H21" s="42"/>
      <c r="I21" s="39">
        <f>Q29</f>
        <v>3</v>
      </c>
      <c r="J21" s="40">
        <f>R29</f>
        <v>1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3</v>
      </c>
      <c r="P21" s="31">
        <f>IF(SUM(F21:O21)=0,"",COUNTIF(G20:G23,"3"))</f>
        <v>0</v>
      </c>
      <c r="Q21" s="32">
        <f>IF(SUM(E21:N21)=0,"",SUM(H20:H23))</f>
        <v>9</v>
      </c>
      <c r="R21" s="33">
        <f>IF(SUM(E21:N21)=0,"",SUM(G20:G23))</f>
        <v>1</v>
      </c>
      <c r="S21" s="158">
        <v>1</v>
      </c>
      <c r="T21" s="159"/>
      <c r="V21" s="34">
        <f>+V27+V29+W30</f>
        <v>108</v>
      </c>
      <c r="W21" s="35">
        <f>+W27+W29+V30</f>
        <v>73</v>
      </c>
      <c r="X21" s="36">
        <f>+V21-W21</f>
        <v>35</v>
      </c>
    </row>
    <row r="22" spans="1:24" ht="15">
      <c r="A22" s="37" t="s">
        <v>23</v>
      </c>
      <c r="B22" s="24">
        <v>962</v>
      </c>
      <c r="C22" s="24" t="s">
        <v>90</v>
      </c>
      <c r="D22" s="38" t="s">
        <v>13</v>
      </c>
      <c r="E22" s="39">
        <f>+R26</f>
        <v>3</v>
      </c>
      <c r="F22" s="40">
        <f>+Q26</f>
        <v>0</v>
      </c>
      <c r="G22" s="39">
        <f>R29</f>
        <v>1</v>
      </c>
      <c r="H22" s="40">
        <f>Q29</f>
        <v>3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2</v>
      </c>
      <c r="P22" s="31">
        <f>IF(SUM(F22:O22)=0,"",COUNTIF(I20:I23,"3"))</f>
        <v>1</v>
      </c>
      <c r="Q22" s="32">
        <f>IF(SUM(E22:N22)=0,"",SUM(J20:J23))</f>
        <v>7</v>
      </c>
      <c r="R22" s="33">
        <f>IF(SUM(E22:N22)=0,"",SUM(I20:I23))</f>
        <v>3</v>
      </c>
      <c r="S22" s="158">
        <v>2</v>
      </c>
      <c r="T22" s="159"/>
      <c r="V22" s="34">
        <f>+W26+W29+V31</f>
        <v>101</v>
      </c>
      <c r="W22" s="35">
        <f>+V26+V29+W31</f>
        <v>70</v>
      </c>
      <c r="X22" s="36">
        <f>+V22-W22</f>
        <v>31</v>
      </c>
    </row>
    <row r="23" spans="1:24" ht="15.75" thickBot="1">
      <c r="A23" s="43" t="s">
        <v>24</v>
      </c>
      <c r="B23" s="44">
        <v>900</v>
      </c>
      <c r="C23" s="44" t="s">
        <v>53</v>
      </c>
      <c r="D23" s="45" t="s">
        <v>1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160">
        <v>4</v>
      </c>
      <c r="T23" s="161"/>
      <c r="V23" s="34">
        <f>+W27+W28+W31</f>
        <v>43</v>
      </c>
      <c r="W23" s="35">
        <f>+V27+V28+V31</f>
        <v>99</v>
      </c>
      <c r="X23" s="36">
        <f>+V23-W23</f>
        <v>-56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Jonsson Linus</v>
      </c>
      <c r="D26" s="71" t="str">
        <f>IF(C22&gt;"",C22,"")</f>
        <v>Ekbom William</v>
      </c>
      <c r="E26" s="56"/>
      <c r="F26" s="72"/>
      <c r="G26" s="155">
        <v>-8</v>
      </c>
      <c r="H26" s="156"/>
      <c r="I26" s="153">
        <v>-3</v>
      </c>
      <c r="J26" s="154"/>
      <c r="K26" s="153">
        <v>-6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0</v>
      </c>
      <c r="R26" s="74">
        <f aca="true" t="shared" si="12" ref="R26:R31">IF(COUNT(G26:O26)=0,"",(IF(LEFT(G26,1)="-",1,0)+IF(LEFT(I26,1)="-",1,0)+IF(LEFT(K26,1)="-",1,0)+IF(LEFT(M26,1)="-",1,0)+IF(LEFT(O26,1)="-",1,0)))</f>
        <v>3</v>
      </c>
      <c r="S26" s="75"/>
      <c r="T26" s="76"/>
      <c r="V26" s="77">
        <f aca="true" t="shared" si="13" ref="V26:W31">+Z26+AB26+AD26+AF26+AH26</f>
        <v>17</v>
      </c>
      <c r="W26" s="78">
        <f t="shared" si="13"/>
        <v>33</v>
      </c>
      <c r="X26" s="79">
        <f aca="true" t="shared" si="14" ref="X26:X31">+V26-W26</f>
        <v>-16</v>
      </c>
      <c r="Z26" s="80">
        <f>IF(G26="",0,IF(LEFT(G26,1)="-",ABS(G26),(IF(G26&gt;9,G26+2,11))))</f>
        <v>8</v>
      </c>
      <c r="AA26" s="81">
        <f aca="true" t="shared" si="15" ref="AA26:AA31">IF(G26="",0,IF(LEFT(G26,1)="-",(IF(ABS(G26)&gt;9,(ABS(G26)+2),11)),G26))</f>
        <v>11</v>
      </c>
      <c r="AB26" s="80">
        <f>IF(I26="",0,IF(LEFT(I26,1)="-",ABS(I26),(IF(I26&gt;9,I26+2,11))))</f>
        <v>3</v>
      </c>
      <c r="AC26" s="81">
        <f aca="true" t="shared" si="16" ref="AC26:AC31">IF(I26="",0,IF(LEFT(I26,1)="-",(IF(ABS(I26)&gt;9,(ABS(I26)+2),11)),I26))</f>
        <v>11</v>
      </c>
      <c r="AD26" s="80">
        <f>IF(K26="",0,IF(LEFT(K26,1)="-",ABS(K26),(IF(K26&gt;9,K26+2,11))))</f>
        <v>6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Valberg Nathalie</v>
      </c>
      <c r="D27" s="82" t="str">
        <f>IF(C23&gt;"",C23,"")</f>
        <v>Vaara Siri</v>
      </c>
      <c r="E27" s="83"/>
      <c r="F27" s="72"/>
      <c r="G27" s="146">
        <v>2</v>
      </c>
      <c r="H27" s="147"/>
      <c r="I27" s="146">
        <v>6</v>
      </c>
      <c r="J27" s="147"/>
      <c r="K27" s="146">
        <v>6</v>
      </c>
      <c r="L27" s="147"/>
      <c r="M27" s="146"/>
      <c r="N27" s="147"/>
      <c r="O27" s="146"/>
      <c r="P27" s="147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14</v>
      </c>
      <c r="X27" s="79">
        <f t="shared" si="14"/>
        <v>19</v>
      </c>
      <c r="Z27" s="86">
        <f>IF(G27="",0,IF(LEFT(G27,1)="-",ABS(G27),(IF(G27&gt;9,G27+2,11))))</f>
        <v>11</v>
      </c>
      <c r="AA27" s="87">
        <f t="shared" si="15"/>
        <v>2</v>
      </c>
      <c r="AB27" s="86">
        <f>IF(I27="",0,IF(LEFT(I27,1)="-",ABS(I27),(IF(I27&gt;9,I27+2,11))))</f>
        <v>11</v>
      </c>
      <c r="AC27" s="87">
        <f t="shared" si="16"/>
        <v>6</v>
      </c>
      <c r="AD27" s="86">
        <f>IF(K27="",0,IF(LEFT(K27,1)="-",ABS(K27),(IF(K27&gt;9,K27+2,11))))</f>
        <v>11</v>
      </c>
      <c r="AE27" s="87">
        <f t="shared" si="17"/>
        <v>6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Jonsson Linus</v>
      </c>
      <c r="D28" s="89" t="str">
        <f>IF(C23&gt;"",C23,"")</f>
        <v>Vaara Siri</v>
      </c>
      <c r="E28" s="64"/>
      <c r="F28" s="65"/>
      <c r="G28" s="151">
        <v>6</v>
      </c>
      <c r="H28" s="152"/>
      <c r="I28" s="151">
        <v>7</v>
      </c>
      <c r="J28" s="152"/>
      <c r="K28" s="151">
        <v>5</v>
      </c>
      <c r="L28" s="152"/>
      <c r="M28" s="151"/>
      <c r="N28" s="152"/>
      <c r="O28" s="151"/>
      <c r="P28" s="15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18</v>
      </c>
      <c r="X28" s="79">
        <f t="shared" si="14"/>
        <v>15</v>
      </c>
      <c r="Z28" s="86">
        <f aca="true" t="shared" si="21" ref="Z28:AF31">IF(G28="",0,IF(LEFT(G28,1)="-",ABS(G28),(IF(G28&gt;9,G28+2,11))))</f>
        <v>11</v>
      </c>
      <c r="AA28" s="87">
        <f t="shared" si="15"/>
        <v>6</v>
      </c>
      <c r="AB28" s="86">
        <f t="shared" si="21"/>
        <v>11</v>
      </c>
      <c r="AC28" s="87">
        <f t="shared" si="16"/>
        <v>7</v>
      </c>
      <c r="AD28" s="86">
        <f t="shared" si="21"/>
        <v>11</v>
      </c>
      <c r="AE28" s="87">
        <f t="shared" si="17"/>
        <v>5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Valberg Nathalie</v>
      </c>
      <c r="D29" s="82" t="str">
        <f>IF(C22&gt;"",C22,"")</f>
        <v>Ekbom William</v>
      </c>
      <c r="E29" s="56"/>
      <c r="F29" s="72"/>
      <c r="G29" s="153">
        <v>-9</v>
      </c>
      <c r="H29" s="154"/>
      <c r="I29" s="153">
        <v>9</v>
      </c>
      <c r="J29" s="154"/>
      <c r="K29" s="153">
        <v>6</v>
      </c>
      <c r="L29" s="154"/>
      <c r="M29" s="153">
        <v>9</v>
      </c>
      <c r="N29" s="154"/>
      <c r="O29" s="153"/>
      <c r="P29" s="154"/>
      <c r="Q29" s="73">
        <f t="shared" si="11"/>
        <v>3</v>
      </c>
      <c r="R29" s="74">
        <f t="shared" si="12"/>
        <v>1</v>
      </c>
      <c r="S29" s="84"/>
      <c r="T29" s="85"/>
      <c r="V29" s="77">
        <f t="shared" si="13"/>
        <v>42</v>
      </c>
      <c r="W29" s="78">
        <f t="shared" si="13"/>
        <v>35</v>
      </c>
      <c r="X29" s="79">
        <f t="shared" si="14"/>
        <v>7</v>
      </c>
      <c r="Z29" s="86">
        <f t="shared" si="21"/>
        <v>9</v>
      </c>
      <c r="AA29" s="87">
        <f t="shared" si="15"/>
        <v>11</v>
      </c>
      <c r="AB29" s="86">
        <f t="shared" si="21"/>
        <v>11</v>
      </c>
      <c r="AC29" s="87">
        <f t="shared" si="16"/>
        <v>9</v>
      </c>
      <c r="AD29" s="86">
        <f t="shared" si="21"/>
        <v>11</v>
      </c>
      <c r="AE29" s="87">
        <f t="shared" si="17"/>
        <v>6</v>
      </c>
      <c r="AF29" s="86">
        <f t="shared" si="21"/>
        <v>11</v>
      </c>
      <c r="AG29" s="87">
        <f t="shared" si="18"/>
        <v>9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Jonsson Linus</v>
      </c>
      <c r="D30" s="82" t="str">
        <f>IF(C21&gt;"",C21,"")</f>
        <v>Valberg Nathalie</v>
      </c>
      <c r="E30" s="83"/>
      <c r="F30" s="72"/>
      <c r="G30" s="146">
        <v>-8</v>
      </c>
      <c r="H30" s="147"/>
      <c r="I30" s="146">
        <v>-7</v>
      </c>
      <c r="J30" s="147"/>
      <c r="K30" s="148">
        <v>-9</v>
      </c>
      <c r="L30" s="147"/>
      <c r="M30" s="146"/>
      <c r="N30" s="147"/>
      <c r="O30" s="146"/>
      <c r="P30" s="147"/>
      <c r="Q30" s="73">
        <f t="shared" si="11"/>
        <v>0</v>
      </c>
      <c r="R30" s="74">
        <f t="shared" si="12"/>
        <v>3</v>
      </c>
      <c r="S30" s="84"/>
      <c r="T30" s="85"/>
      <c r="V30" s="77">
        <f t="shared" si="13"/>
        <v>24</v>
      </c>
      <c r="W30" s="78">
        <f t="shared" si="13"/>
        <v>33</v>
      </c>
      <c r="X30" s="79">
        <f t="shared" si="14"/>
        <v>-9</v>
      </c>
      <c r="Z30" s="86">
        <f t="shared" si="21"/>
        <v>8</v>
      </c>
      <c r="AA30" s="87">
        <f t="shared" si="15"/>
        <v>11</v>
      </c>
      <c r="AB30" s="86">
        <f t="shared" si="21"/>
        <v>7</v>
      </c>
      <c r="AC30" s="87">
        <f t="shared" si="16"/>
        <v>11</v>
      </c>
      <c r="AD30" s="86">
        <f t="shared" si="21"/>
        <v>9</v>
      </c>
      <c r="AE30" s="87">
        <f t="shared" si="17"/>
        <v>11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 t="str">
        <f>IF(C22&gt;"",C22,"")</f>
        <v>Ekbom William</v>
      </c>
      <c r="D31" s="92" t="str">
        <f>IF(C23&gt;"",C23,"")</f>
        <v>Vaara Siri</v>
      </c>
      <c r="E31" s="93"/>
      <c r="F31" s="94"/>
      <c r="G31" s="149">
        <v>4</v>
      </c>
      <c r="H31" s="150"/>
      <c r="I31" s="149">
        <v>4</v>
      </c>
      <c r="J31" s="150"/>
      <c r="K31" s="149">
        <v>3</v>
      </c>
      <c r="L31" s="150"/>
      <c r="M31" s="149"/>
      <c r="N31" s="150"/>
      <c r="O31" s="149"/>
      <c r="P31" s="150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11</v>
      </c>
      <c r="X31" s="79">
        <f t="shared" si="14"/>
        <v>22</v>
      </c>
      <c r="Z31" s="99">
        <f t="shared" si="21"/>
        <v>11</v>
      </c>
      <c r="AA31" s="100">
        <f t="shared" si="15"/>
        <v>4</v>
      </c>
      <c r="AB31" s="99">
        <f t="shared" si="21"/>
        <v>11</v>
      </c>
      <c r="AC31" s="100">
        <f t="shared" si="16"/>
        <v>4</v>
      </c>
      <c r="AD31" s="99">
        <f t="shared" si="21"/>
        <v>11</v>
      </c>
      <c r="AE31" s="100">
        <f t="shared" si="17"/>
        <v>3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155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88</v>
      </c>
      <c r="D5" s="118" t="s">
        <v>1</v>
      </c>
      <c r="E5" s="119" t="s">
        <v>88</v>
      </c>
    </row>
    <row r="6" spans="1:6" ht="15">
      <c r="A6" s="116" t="s">
        <v>22</v>
      </c>
      <c r="B6" s="120"/>
      <c r="C6" s="120"/>
      <c r="D6" s="121"/>
      <c r="E6" s="122"/>
      <c r="F6" s="119" t="s">
        <v>88</v>
      </c>
    </row>
    <row r="7" spans="1:7" ht="15">
      <c r="A7" s="123" t="s">
        <v>23</v>
      </c>
      <c r="B7" s="124"/>
      <c r="C7" s="124"/>
      <c r="D7" s="125"/>
      <c r="E7" s="119" t="s">
        <v>90</v>
      </c>
      <c r="F7" s="126" t="s">
        <v>224</v>
      </c>
      <c r="G7" s="127"/>
    </row>
    <row r="8" spans="1:7" ht="15">
      <c r="A8" s="123" t="s">
        <v>24</v>
      </c>
      <c r="B8" s="124" t="s">
        <v>158</v>
      </c>
      <c r="C8" s="124" t="s">
        <v>90</v>
      </c>
      <c r="D8" s="125" t="s">
        <v>13</v>
      </c>
      <c r="E8" s="122"/>
      <c r="G8" s="130" t="s">
        <v>88</v>
      </c>
    </row>
    <row r="9" spans="1:7" ht="15">
      <c r="A9" s="116" t="s">
        <v>141</v>
      </c>
      <c r="B9" s="120" t="s">
        <v>151</v>
      </c>
      <c r="C9" s="120" t="s">
        <v>14</v>
      </c>
      <c r="D9" s="121" t="s">
        <v>13</v>
      </c>
      <c r="E9" s="119" t="s">
        <v>14</v>
      </c>
      <c r="G9" s="126" t="s">
        <v>229</v>
      </c>
    </row>
    <row r="10" spans="1:7" ht="15">
      <c r="A10" s="116" t="s">
        <v>152</v>
      </c>
      <c r="B10" s="120"/>
      <c r="C10" s="120"/>
      <c r="D10" s="121"/>
      <c r="E10" s="122"/>
      <c r="F10" s="119" t="s">
        <v>52</v>
      </c>
      <c r="G10" s="127"/>
    </row>
    <row r="11" spans="1:6" ht="15">
      <c r="A11" s="123" t="s">
        <v>153</v>
      </c>
      <c r="B11" s="124"/>
      <c r="C11" s="124"/>
      <c r="D11" s="125"/>
      <c r="E11" s="119" t="s">
        <v>52</v>
      </c>
      <c r="F11" s="122" t="s">
        <v>218</v>
      </c>
    </row>
    <row r="12" spans="1:5" ht="15">
      <c r="A12" s="131" t="s">
        <v>154</v>
      </c>
      <c r="B12" s="132" t="s">
        <v>150</v>
      </c>
      <c r="C12" s="132" t="s">
        <v>52</v>
      </c>
      <c r="D12" s="133" t="s">
        <v>1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91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0.4583333333333333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1000</v>
      </c>
      <c r="C4" s="24" t="s">
        <v>66</v>
      </c>
      <c r="D4" s="25" t="s">
        <v>1</v>
      </c>
      <c r="E4" s="26"/>
      <c r="F4" s="27"/>
      <c r="G4" s="28">
        <f>+Q14</f>
        <v>3</v>
      </c>
      <c r="H4" s="29">
        <f>+R14</f>
        <v>0</v>
      </c>
      <c r="I4" s="28">
        <f>Q10</f>
      </c>
      <c r="J4" s="29">
        <f>R10</f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66</v>
      </c>
      <c r="W4" s="35">
        <f>+W10+W12+W14</f>
        <v>43</v>
      </c>
      <c r="X4" s="36">
        <f>+V4-W4</f>
        <v>23</v>
      </c>
    </row>
    <row r="5" spans="1:24" ht="15">
      <c r="A5" s="37" t="s">
        <v>22</v>
      </c>
      <c r="B5" s="24"/>
      <c r="C5" s="24" t="s">
        <v>92</v>
      </c>
      <c r="D5" s="38" t="s">
        <v>93</v>
      </c>
      <c r="E5" s="39">
        <f>+R14</f>
        <v>0</v>
      </c>
      <c r="F5" s="40">
        <f>+Q14</f>
        <v>3</v>
      </c>
      <c r="G5" s="41"/>
      <c r="H5" s="42"/>
      <c r="I5" s="39">
        <f>Q13</f>
      </c>
      <c r="J5" s="40">
        <f>R13</f>
      </c>
      <c r="K5" s="39">
        <f>Q11</f>
        <v>1</v>
      </c>
      <c r="L5" s="40">
        <f>R11</f>
        <v>3</v>
      </c>
      <c r="M5" s="39"/>
      <c r="N5" s="40"/>
      <c r="O5" s="30">
        <f>IF(SUM(E5:N5)=0,"",COUNTIF(H4:H7,"3"))</f>
        <v>0</v>
      </c>
      <c r="P5" s="31">
        <f>IF(SUM(F5:O5)=0,"",COUNTIF(G4:G7,"3"))</f>
        <v>2</v>
      </c>
      <c r="Q5" s="32">
        <f>IF(SUM(E5:N5)=0,"",SUM(H4:H7))</f>
        <v>1</v>
      </c>
      <c r="R5" s="33">
        <f>IF(SUM(E5:N5)=0,"",SUM(G4:G7))</f>
        <v>6</v>
      </c>
      <c r="S5" s="158">
        <v>3</v>
      </c>
      <c r="T5" s="159"/>
      <c r="V5" s="34">
        <f>+V11+V13+W14</f>
        <v>58</v>
      </c>
      <c r="W5" s="35">
        <f>+W11+W13+V14</f>
        <v>72</v>
      </c>
      <c r="X5" s="36">
        <f>+V5-W5</f>
        <v>-14</v>
      </c>
    </row>
    <row r="6" spans="1:24" ht="15">
      <c r="A6" s="37" t="s">
        <v>23</v>
      </c>
      <c r="B6" s="24"/>
      <c r="C6" s="24"/>
      <c r="D6" s="38"/>
      <c r="E6" s="39">
        <f>+R10</f>
      </c>
      <c r="F6" s="40">
        <f>+Q10</f>
      </c>
      <c r="G6" s="39">
        <f>R13</f>
      </c>
      <c r="H6" s="40">
        <f>Q13</f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</c>
      <c r="P6" s="31">
        <f>IF(SUM(F6:O6)=0,"",COUNTIF(I4:I7,"3"))</f>
      </c>
      <c r="Q6" s="32">
        <f>IF(SUM(E6:N6)=0,"",SUM(J4:J7))</f>
      </c>
      <c r="R6" s="33">
        <f>IF(SUM(E6:N6)=0,"",SUM(I4:I7))</f>
      </c>
      <c r="S6" s="158"/>
      <c r="T6" s="159"/>
      <c r="V6" s="34">
        <f>+W10+W13+V15</f>
        <v>0</v>
      </c>
      <c r="W6" s="35">
        <f>+V10+V13+W15</f>
        <v>0</v>
      </c>
      <c r="X6" s="36">
        <f>+V6-W6</f>
        <v>0</v>
      </c>
    </row>
    <row r="7" spans="1:24" ht="15.75" thickBot="1">
      <c r="A7" s="43" t="s">
        <v>24</v>
      </c>
      <c r="B7" s="44"/>
      <c r="C7" s="44" t="s">
        <v>78</v>
      </c>
      <c r="D7" s="45" t="s">
        <v>13</v>
      </c>
      <c r="E7" s="46">
        <f>R12</f>
        <v>0</v>
      </c>
      <c r="F7" s="47">
        <f>Q12</f>
        <v>3</v>
      </c>
      <c r="G7" s="46">
        <f>R11</f>
        <v>3</v>
      </c>
      <c r="H7" s="47">
        <f>Q11</f>
        <v>1</v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  <v>1</v>
      </c>
      <c r="P7" s="51">
        <f>IF(SUM(F7:O7)=0,"",COUNTIF(K4:K7,"3"))</f>
        <v>1</v>
      </c>
      <c r="Q7" s="52">
        <f>IF(SUM(E7:N8)=0,"",SUM(L4:L7))</f>
        <v>3</v>
      </c>
      <c r="R7" s="53">
        <f>IF(SUM(E7:N7)=0,"",SUM(K4:K7))</f>
        <v>4</v>
      </c>
      <c r="S7" s="160">
        <v>2</v>
      </c>
      <c r="T7" s="161"/>
      <c r="V7" s="34">
        <f>+W11+W12+W15</f>
        <v>59</v>
      </c>
      <c r="W7" s="35">
        <f>+V11+V12+V15</f>
        <v>68</v>
      </c>
      <c r="X7" s="36">
        <f>+V7-W7</f>
        <v>-9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Lehto Emma</v>
      </c>
      <c r="D10" s="71">
        <f>IF(C6&gt;"",C6,"")</f>
      </c>
      <c r="E10" s="56"/>
      <c r="F10" s="72"/>
      <c r="G10" s="155"/>
      <c r="H10" s="156"/>
      <c r="I10" s="153"/>
      <c r="J10" s="154"/>
      <c r="K10" s="153"/>
      <c r="L10" s="154"/>
      <c r="M10" s="153"/>
      <c r="N10" s="154"/>
      <c r="O10" s="157"/>
      <c r="P10" s="154"/>
      <c r="Q10" s="73">
        <f aca="true" t="shared" si="0" ref="Q10:Q15">IF(COUNT(G10:O10)=0,"",COUNTIF(G10:O10,"&gt;=0"))</f>
      </c>
      <c r="R10" s="74">
        <f aca="true" t="shared" si="1" ref="R10:R15">IF(COUNT(G10:O10)=0,"",(IF(LEFT(G10,1)="-",1,0)+IF(LEFT(I10,1)="-",1,0)+IF(LEFT(K10,1)="-",1,0)+IF(LEFT(M10,1)="-",1,0)+IF(LEFT(O10,1)="-",1,0)))</f>
      </c>
      <c r="S10" s="75"/>
      <c r="T10" s="76"/>
      <c r="V10" s="77">
        <f aca="true" t="shared" si="2" ref="V10:W15">+Z10+AB10+AD10+AF10+AH10</f>
        <v>0</v>
      </c>
      <c r="W10" s="78">
        <f t="shared" si="2"/>
        <v>0</v>
      </c>
      <c r="X10" s="79">
        <f aca="true" t="shared" si="3" ref="X10:X15">+V10-W10</f>
        <v>0</v>
      </c>
      <c r="Z10" s="80">
        <f>IF(G10="",0,IF(LEFT(G10,1)="-",ABS(G10),(IF(G10&gt;9,G10+2,11))))</f>
        <v>0</v>
      </c>
      <c r="AA10" s="81">
        <f aca="true" t="shared" si="4" ref="AA10:AA15">IF(G10="",0,IF(LEFT(G10,1)="-",(IF(ABS(G10)&gt;9,(ABS(G10)+2),11)),G10))</f>
        <v>0</v>
      </c>
      <c r="AB10" s="80">
        <f>IF(I10="",0,IF(LEFT(I10,1)="-",ABS(I10),(IF(I10&gt;9,I10+2,11))))</f>
        <v>0</v>
      </c>
      <c r="AC10" s="81">
        <f aca="true" t="shared" si="5" ref="AC10:AC15">IF(I10="",0,IF(LEFT(I10,1)="-",(IF(ABS(I10)&gt;9,(ABS(I10)+2),11)),I10))</f>
        <v>0</v>
      </c>
      <c r="AD10" s="80">
        <f>IF(K10="",0,IF(LEFT(K10,1)="-",ABS(K10),(IF(K10&gt;9,K10+2,11))))</f>
        <v>0</v>
      </c>
      <c r="AE10" s="81">
        <f aca="true" t="shared" si="6" ref="AE10:AE15">IF(K10="",0,IF(LEFT(K10,1)="-",(IF(ABS(K10)&gt;9,(ABS(K10)+2),11)),K10))</f>
        <v>0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Kärkkäinen Konsta</v>
      </c>
      <c r="D11" s="82" t="str">
        <f>IF(C7&gt;"",C7,"")</f>
        <v>Söderholm Gustav</v>
      </c>
      <c r="E11" s="83"/>
      <c r="F11" s="72"/>
      <c r="G11" s="146">
        <v>6</v>
      </c>
      <c r="H11" s="147"/>
      <c r="I11" s="146">
        <v>-9</v>
      </c>
      <c r="J11" s="147"/>
      <c r="K11" s="146">
        <v>-6</v>
      </c>
      <c r="L11" s="147"/>
      <c r="M11" s="146">
        <v>-9</v>
      </c>
      <c r="N11" s="147"/>
      <c r="O11" s="146"/>
      <c r="P11" s="147"/>
      <c r="Q11" s="73">
        <f t="shared" si="0"/>
        <v>1</v>
      </c>
      <c r="R11" s="74">
        <f t="shared" si="1"/>
        <v>3</v>
      </c>
      <c r="S11" s="84"/>
      <c r="T11" s="85"/>
      <c r="V11" s="77">
        <f t="shared" si="2"/>
        <v>35</v>
      </c>
      <c r="W11" s="78">
        <f t="shared" si="2"/>
        <v>39</v>
      </c>
      <c r="X11" s="79">
        <f t="shared" si="3"/>
        <v>-4</v>
      </c>
      <c r="Z11" s="86">
        <f>IF(G11="",0,IF(LEFT(G11,1)="-",ABS(G11),(IF(G11&gt;9,G11+2,11))))</f>
        <v>11</v>
      </c>
      <c r="AA11" s="87">
        <f t="shared" si="4"/>
        <v>6</v>
      </c>
      <c r="AB11" s="86">
        <f>IF(I11="",0,IF(LEFT(I11,1)="-",ABS(I11),(IF(I11&gt;9,I11+2,11))))</f>
        <v>9</v>
      </c>
      <c r="AC11" s="87">
        <f t="shared" si="5"/>
        <v>11</v>
      </c>
      <c r="AD11" s="86">
        <f>IF(K11="",0,IF(LEFT(K11,1)="-",ABS(K11),(IF(K11&gt;9,K11+2,11))))</f>
        <v>6</v>
      </c>
      <c r="AE11" s="87">
        <f t="shared" si="6"/>
        <v>11</v>
      </c>
      <c r="AF11" s="86">
        <f>IF(M11="",0,IF(LEFT(M11,1)="-",ABS(M11),(IF(M11&gt;9,M11+2,11))))</f>
        <v>9</v>
      </c>
      <c r="AG11" s="87">
        <f t="shared" si="7"/>
        <v>11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Lehto Emma</v>
      </c>
      <c r="D12" s="89" t="str">
        <f>IF(C7&gt;"",C7,"")</f>
        <v>Söderholm Gustav</v>
      </c>
      <c r="E12" s="64"/>
      <c r="F12" s="65"/>
      <c r="G12" s="151">
        <v>7</v>
      </c>
      <c r="H12" s="152"/>
      <c r="I12" s="151">
        <v>5</v>
      </c>
      <c r="J12" s="152"/>
      <c r="K12" s="151">
        <v>8</v>
      </c>
      <c r="L12" s="152"/>
      <c r="M12" s="151"/>
      <c r="N12" s="152"/>
      <c r="O12" s="151"/>
      <c r="P12" s="15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20</v>
      </c>
      <c r="X12" s="79">
        <f t="shared" si="3"/>
        <v>13</v>
      </c>
      <c r="Z12" s="86">
        <f aca="true" t="shared" si="10" ref="Z12:AF15">IF(G12="",0,IF(LEFT(G12,1)="-",ABS(G12),(IF(G12&gt;9,G12+2,11))))</f>
        <v>11</v>
      </c>
      <c r="AA12" s="87">
        <f t="shared" si="4"/>
        <v>7</v>
      </c>
      <c r="AB12" s="86">
        <f t="shared" si="10"/>
        <v>11</v>
      </c>
      <c r="AC12" s="87">
        <f t="shared" si="5"/>
        <v>5</v>
      </c>
      <c r="AD12" s="86">
        <f t="shared" si="10"/>
        <v>11</v>
      </c>
      <c r="AE12" s="87">
        <f t="shared" si="6"/>
        <v>8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Kärkkäinen Konsta</v>
      </c>
      <c r="D13" s="82">
        <f>IF(C6&gt;"",C6,"")</f>
      </c>
      <c r="E13" s="56"/>
      <c r="F13" s="72"/>
      <c r="G13" s="153"/>
      <c r="H13" s="154"/>
      <c r="I13" s="153"/>
      <c r="J13" s="154"/>
      <c r="K13" s="153"/>
      <c r="L13" s="154"/>
      <c r="M13" s="153"/>
      <c r="N13" s="154"/>
      <c r="O13" s="153"/>
      <c r="P13" s="154"/>
      <c r="Q13" s="73">
        <f t="shared" si="0"/>
      </c>
      <c r="R13" s="74">
        <f t="shared" si="1"/>
      </c>
      <c r="S13" s="84"/>
      <c r="T13" s="85"/>
      <c r="V13" s="77">
        <f t="shared" si="2"/>
        <v>0</v>
      </c>
      <c r="W13" s="78">
        <f t="shared" si="2"/>
        <v>0</v>
      </c>
      <c r="X13" s="79">
        <f t="shared" si="3"/>
        <v>0</v>
      </c>
      <c r="Z13" s="86">
        <f t="shared" si="10"/>
        <v>0</v>
      </c>
      <c r="AA13" s="87">
        <f t="shared" si="4"/>
        <v>0</v>
      </c>
      <c r="AB13" s="86">
        <f t="shared" si="10"/>
        <v>0</v>
      </c>
      <c r="AC13" s="87">
        <f t="shared" si="5"/>
        <v>0</v>
      </c>
      <c r="AD13" s="86">
        <f t="shared" si="10"/>
        <v>0</v>
      </c>
      <c r="AE13" s="87">
        <f t="shared" si="6"/>
        <v>0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Lehto Emma</v>
      </c>
      <c r="D14" s="82" t="str">
        <f>IF(C5&gt;"",C5,"")</f>
        <v>Kärkkäinen Konsta</v>
      </c>
      <c r="E14" s="83"/>
      <c r="F14" s="72"/>
      <c r="G14" s="146">
        <v>8</v>
      </c>
      <c r="H14" s="147"/>
      <c r="I14" s="146">
        <v>7</v>
      </c>
      <c r="J14" s="147"/>
      <c r="K14" s="148">
        <v>8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23</v>
      </c>
      <c r="X14" s="79">
        <f t="shared" si="3"/>
        <v>10</v>
      </c>
      <c r="Z14" s="86">
        <f t="shared" si="10"/>
        <v>11</v>
      </c>
      <c r="AA14" s="87">
        <f t="shared" si="4"/>
        <v>8</v>
      </c>
      <c r="AB14" s="86">
        <f t="shared" si="10"/>
        <v>11</v>
      </c>
      <c r="AC14" s="87">
        <f t="shared" si="5"/>
        <v>7</v>
      </c>
      <c r="AD14" s="86">
        <f t="shared" si="10"/>
        <v>11</v>
      </c>
      <c r="AE14" s="87">
        <f t="shared" si="6"/>
        <v>8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>
        <f>IF(C6&gt;"",C6,"")</f>
      </c>
      <c r="D15" s="92" t="str">
        <f>IF(C7&gt;"",C7,"")</f>
        <v>Söderholm Gustav</v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5.75" thickTop="1"/>
  </sheetData>
  <sheetProtection/>
  <mergeCells count="53"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94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4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0.5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1000</v>
      </c>
      <c r="C4" s="24" t="s">
        <v>4</v>
      </c>
      <c r="D4" s="25" t="s">
        <v>1</v>
      </c>
      <c r="E4" s="26"/>
      <c r="F4" s="27"/>
      <c r="G4" s="28">
        <f>+Q14</f>
        <v>3</v>
      </c>
      <c r="H4" s="29">
        <f>+R14</f>
        <v>1</v>
      </c>
      <c r="I4" s="28">
        <f>Q10</f>
      </c>
      <c r="J4" s="29">
        <f>R10</f>
      </c>
      <c r="K4" s="28">
        <f>Q12</f>
      </c>
      <c r="L4" s="29">
        <f>R12</f>
      </c>
      <c r="M4" s="28"/>
      <c r="N4" s="29"/>
      <c r="O4" s="30">
        <f>IF(SUM(E4:N4)=0,"",COUNTIF(F4:F7,"3"))</f>
        <v>1</v>
      </c>
      <c r="P4" s="31">
        <f>IF(SUM(F4:O4)=0,"",COUNTIF(E4:E7,"3"))</f>
        <v>0</v>
      </c>
      <c r="Q4" s="32">
        <f>IF(SUM(E4:N4)=0,"",SUM(F4:F7))</f>
        <v>3</v>
      </c>
      <c r="R4" s="33">
        <f>IF(SUM(E4:N4)=0,"",SUM(E4:E7))</f>
        <v>1</v>
      </c>
      <c r="S4" s="158">
        <v>1</v>
      </c>
      <c r="T4" s="159"/>
      <c r="V4" s="34">
        <f>+V10+V12+V14</f>
        <v>43</v>
      </c>
      <c r="W4" s="35">
        <f>+W10+W12+W14</f>
        <v>24</v>
      </c>
      <c r="X4" s="36">
        <f>+V4-W4</f>
        <v>19</v>
      </c>
    </row>
    <row r="5" spans="1:24" ht="15">
      <c r="A5" s="37" t="s">
        <v>22</v>
      </c>
      <c r="B5" s="24">
        <v>982</v>
      </c>
      <c r="C5" s="24" t="s">
        <v>49</v>
      </c>
      <c r="D5" s="38" t="s">
        <v>13</v>
      </c>
      <c r="E5" s="39">
        <f>+R14</f>
        <v>1</v>
      </c>
      <c r="F5" s="40">
        <f>+Q14</f>
        <v>3</v>
      </c>
      <c r="G5" s="41"/>
      <c r="H5" s="42"/>
      <c r="I5" s="39">
        <f>Q13</f>
      </c>
      <c r="J5" s="40">
        <f>R13</f>
      </c>
      <c r="K5" s="39">
        <f>Q11</f>
      </c>
      <c r="L5" s="40">
        <f>R11</f>
      </c>
      <c r="M5" s="39"/>
      <c r="N5" s="40"/>
      <c r="O5" s="30">
        <f>IF(SUM(E5:N5)=0,"",COUNTIF(H4:H7,"3"))</f>
        <v>0</v>
      </c>
      <c r="P5" s="31">
        <f>IF(SUM(F5:O5)=0,"",COUNTIF(G4:G7,"3"))</f>
        <v>1</v>
      </c>
      <c r="Q5" s="32">
        <f>IF(SUM(E5:N5)=0,"",SUM(H4:H7))</f>
        <v>1</v>
      </c>
      <c r="R5" s="33">
        <f>IF(SUM(E5:N5)=0,"",SUM(G4:G7))</f>
        <v>3</v>
      </c>
      <c r="S5" s="158">
        <v>2</v>
      </c>
      <c r="T5" s="159"/>
      <c r="V5" s="34">
        <f>+V11+V13+W14</f>
        <v>24</v>
      </c>
      <c r="W5" s="35">
        <f>+W11+W13+V14</f>
        <v>43</v>
      </c>
      <c r="X5" s="36">
        <f>+V5-W5</f>
        <v>-19</v>
      </c>
    </row>
    <row r="6" spans="1:24" ht="15">
      <c r="A6" s="37" t="s">
        <v>23</v>
      </c>
      <c r="B6" s="24"/>
      <c r="C6" s="24"/>
      <c r="D6" s="38"/>
      <c r="E6" s="39">
        <f>+R10</f>
      </c>
      <c r="F6" s="40">
        <f>+Q10</f>
      </c>
      <c r="G6" s="39">
        <f>R13</f>
      </c>
      <c r="H6" s="40">
        <f>Q13</f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</c>
      <c r="P6" s="31">
        <f>IF(SUM(F6:O6)=0,"",COUNTIF(I4:I7,"3"))</f>
      </c>
      <c r="Q6" s="32">
        <f>IF(SUM(E6:N6)=0,"",SUM(J4:J7))</f>
      </c>
      <c r="R6" s="33">
        <f>IF(SUM(E6:N6)=0,"",SUM(I4:I7))</f>
      </c>
      <c r="S6" s="158"/>
      <c r="T6" s="159"/>
      <c r="V6" s="34">
        <f>+W10+W13+V15</f>
        <v>0</v>
      </c>
      <c r="W6" s="35">
        <f>+V10+V13+W15</f>
        <v>0</v>
      </c>
      <c r="X6" s="36">
        <f>+V6-W6</f>
        <v>0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Holmqvist Tom</v>
      </c>
      <c r="D10" s="71">
        <f>IF(C6&gt;"",C6,"")</f>
      </c>
      <c r="E10" s="56"/>
      <c r="F10" s="72"/>
      <c r="G10" s="155"/>
      <c r="H10" s="156"/>
      <c r="I10" s="153"/>
      <c r="J10" s="154"/>
      <c r="K10" s="153"/>
      <c r="L10" s="154"/>
      <c r="M10" s="153"/>
      <c r="N10" s="154"/>
      <c r="O10" s="157"/>
      <c r="P10" s="154"/>
      <c r="Q10" s="73">
        <f aca="true" t="shared" si="0" ref="Q10:Q15">IF(COUNT(G10:O10)=0,"",COUNTIF(G10:O10,"&gt;=0"))</f>
      </c>
      <c r="R10" s="74">
        <f aca="true" t="shared" si="1" ref="R10:R15">IF(COUNT(G10:O10)=0,"",(IF(LEFT(G10,1)="-",1,0)+IF(LEFT(I10,1)="-",1,0)+IF(LEFT(K10,1)="-",1,0)+IF(LEFT(M10,1)="-",1,0)+IF(LEFT(O10,1)="-",1,0)))</f>
      </c>
      <c r="S10" s="75"/>
      <c r="T10" s="76"/>
      <c r="V10" s="77">
        <f aca="true" t="shared" si="2" ref="V10:W15">+Z10+AB10+AD10+AF10+AH10</f>
        <v>0</v>
      </c>
      <c r="W10" s="78">
        <f t="shared" si="2"/>
        <v>0</v>
      </c>
      <c r="X10" s="79">
        <f aca="true" t="shared" si="3" ref="X10:X15">+V10-W10</f>
        <v>0</v>
      </c>
      <c r="Z10" s="80">
        <f>IF(G10="",0,IF(LEFT(G10,1)="-",ABS(G10),(IF(G10&gt;9,G10+2,11))))</f>
        <v>0</v>
      </c>
      <c r="AA10" s="81">
        <f aca="true" t="shared" si="4" ref="AA10:AA15">IF(G10="",0,IF(LEFT(G10,1)="-",(IF(ABS(G10)&gt;9,(ABS(G10)+2),11)),G10))</f>
        <v>0</v>
      </c>
      <c r="AB10" s="80">
        <f>IF(I10="",0,IF(LEFT(I10,1)="-",ABS(I10),(IF(I10&gt;9,I10+2,11))))</f>
        <v>0</v>
      </c>
      <c r="AC10" s="81">
        <f aca="true" t="shared" si="5" ref="AC10:AC15">IF(I10="",0,IF(LEFT(I10,1)="-",(IF(ABS(I10)&gt;9,(ABS(I10)+2),11)),I10))</f>
        <v>0</v>
      </c>
      <c r="AD10" s="80">
        <f>IF(K10="",0,IF(LEFT(K10,1)="-",ABS(K10),(IF(K10&gt;9,K10+2,11))))</f>
        <v>0</v>
      </c>
      <c r="AE10" s="81">
        <f aca="true" t="shared" si="6" ref="AE10:AE15">IF(K10="",0,IF(LEFT(K10,1)="-",(IF(ABS(K10)&gt;9,(ABS(K10)+2),11)),K10))</f>
        <v>0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El-Founti Elena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Holmqvist Tom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El-Founti Elena</v>
      </c>
      <c r="D13" s="82">
        <f>IF(C6&gt;"",C6,"")</f>
      </c>
      <c r="E13" s="56"/>
      <c r="F13" s="72"/>
      <c r="G13" s="153"/>
      <c r="H13" s="154"/>
      <c r="I13" s="153"/>
      <c r="J13" s="154"/>
      <c r="K13" s="153"/>
      <c r="L13" s="154"/>
      <c r="M13" s="153"/>
      <c r="N13" s="154"/>
      <c r="O13" s="153"/>
      <c r="P13" s="154"/>
      <c r="Q13" s="73">
        <f t="shared" si="0"/>
      </c>
      <c r="R13" s="74">
        <f t="shared" si="1"/>
      </c>
      <c r="S13" s="84"/>
      <c r="T13" s="85"/>
      <c r="V13" s="77">
        <f t="shared" si="2"/>
        <v>0</v>
      </c>
      <c r="W13" s="78">
        <f t="shared" si="2"/>
        <v>0</v>
      </c>
      <c r="X13" s="79">
        <f t="shared" si="3"/>
        <v>0</v>
      </c>
      <c r="Z13" s="86">
        <f t="shared" si="10"/>
        <v>0</v>
      </c>
      <c r="AA13" s="87">
        <f t="shared" si="4"/>
        <v>0</v>
      </c>
      <c r="AB13" s="86">
        <f t="shared" si="10"/>
        <v>0</v>
      </c>
      <c r="AC13" s="87">
        <f t="shared" si="5"/>
        <v>0</v>
      </c>
      <c r="AD13" s="86">
        <f t="shared" si="10"/>
        <v>0</v>
      </c>
      <c r="AE13" s="87">
        <f t="shared" si="6"/>
        <v>0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Holmqvist Tom</v>
      </c>
      <c r="D14" s="82" t="str">
        <f>IF(C5&gt;"",C5,"")</f>
        <v>El-Founti Elena</v>
      </c>
      <c r="E14" s="83"/>
      <c r="F14" s="72"/>
      <c r="G14" s="146">
        <v>2</v>
      </c>
      <c r="H14" s="147"/>
      <c r="I14" s="146">
        <v>-10</v>
      </c>
      <c r="J14" s="147"/>
      <c r="K14" s="148">
        <v>6</v>
      </c>
      <c r="L14" s="147"/>
      <c r="M14" s="146">
        <v>4</v>
      </c>
      <c r="N14" s="147"/>
      <c r="O14" s="146"/>
      <c r="P14" s="147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43</v>
      </c>
      <c r="W14" s="78">
        <f t="shared" si="2"/>
        <v>24</v>
      </c>
      <c r="X14" s="79">
        <f t="shared" si="3"/>
        <v>19</v>
      </c>
      <c r="Z14" s="86">
        <f t="shared" si="10"/>
        <v>11</v>
      </c>
      <c r="AA14" s="87">
        <f t="shared" si="4"/>
        <v>2</v>
      </c>
      <c r="AB14" s="86">
        <f t="shared" si="10"/>
        <v>10</v>
      </c>
      <c r="AC14" s="87">
        <f t="shared" si="5"/>
        <v>12</v>
      </c>
      <c r="AD14" s="86">
        <f t="shared" si="10"/>
        <v>11</v>
      </c>
      <c r="AE14" s="87">
        <f t="shared" si="6"/>
        <v>6</v>
      </c>
      <c r="AF14" s="86">
        <f t="shared" si="10"/>
        <v>11</v>
      </c>
      <c r="AG14" s="87">
        <f t="shared" si="7"/>
        <v>4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>
        <f>IF(C6&gt;"",C6,"")</f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94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3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0.5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1000</v>
      </c>
      <c r="C20" s="24" t="s">
        <v>9</v>
      </c>
      <c r="D20" s="25" t="s">
        <v>1</v>
      </c>
      <c r="E20" s="26"/>
      <c r="F20" s="27"/>
      <c r="G20" s="28">
        <f>+Q30</f>
        <v>3</v>
      </c>
      <c r="H20" s="29">
        <f>+R30</f>
        <v>0</v>
      </c>
      <c r="I20" s="28">
        <f>Q26</f>
      </c>
      <c r="J20" s="29">
        <f>R26</f>
      </c>
      <c r="K20" s="28">
        <f>Q28</f>
      </c>
      <c r="L20" s="29">
        <f>R28</f>
      </c>
      <c r="M20" s="28"/>
      <c r="N20" s="29"/>
      <c r="O20" s="30">
        <f>IF(SUM(E20:N20)=0,"",COUNTIF(F20:F23,"3"))</f>
        <v>1</v>
      </c>
      <c r="P20" s="31">
        <f>IF(SUM(F20:O20)=0,"",COUNTIF(E20:E23,"3"))</f>
        <v>0</v>
      </c>
      <c r="Q20" s="32">
        <f>IF(SUM(E20:N20)=0,"",SUM(F20:F23))</f>
        <v>3</v>
      </c>
      <c r="R20" s="33">
        <f>IF(SUM(E20:N20)=0,"",SUM(E20:E23))</f>
        <v>0</v>
      </c>
      <c r="S20" s="158">
        <v>1</v>
      </c>
      <c r="T20" s="159"/>
      <c r="V20" s="34">
        <f>+V26+V28+V30</f>
        <v>33</v>
      </c>
      <c r="W20" s="35">
        <f>+W26+W28+W30</f>
        <v>13</v>
      </c>
      <c r="X20" s="36">
        <f>+V20-W20</f>
        <v>20</v>
      </c>
    </row>
    <row r="21" spans="1:24" ht="15">
      <c r="A21" s="37" t="s">
        <v>22</v>
      </c>
      <c r="B21" s="24">
        <v>962</v>
      </c>
      <c r="C21" s="24" t="s">
        <v>90</v>
      </c>
      <c r="D21" s="38" t="s">
        <v>13</v>
      </c>
      <c r="E21" s="39">
        <f>+R30</f>
        <v>0</v>
      </c>
      <c r="F21" s="40">
        <f>+Q30</f>
        <v>3</v>
      </c>
      <c r="G21" s="41"/>
      <c r="H21" s="42"/>
      <c r="I21" s="39">
        <f>Q29</f>
      </c>
      <c r="J21" s="40">
        <f>R29</f>
      </c>
      <c r="K21" s="39">
        <f>Q27</f>
      </c>
      <c r="L21" s="40">
        <f>R27</f>
      </c>
      <c r="M21" s="39"/>
      <c r="N21" s="40"/>
      <c r="O21" s="30">
        <f>IF(SUM(E21:N21)=0,"",COUNTIF(H20:H23,"3"))</f>
        <v>0</v>
      </c>
      <c r="P21" s="31">
        <f>IF(SUM(F21:O21)=0,"",COUNTIF(G20:G23,"3"))</f>
        <v>1</v>
      </c>
      <c r="Q21" s="32">
        <f>IF(SUM(E21:N21)=0,"",SUM(H20:H23))</f>
        <v>0</v>
      </c>
      <c r="R21" s="33">
        <f>IF(SUM(E21:N21)=0,"",SUM(G20:G23))</f>
        <v>3</v>
      </c>
      <c r="S21" s="158">
        <v>2</v>
      </c>
      <c r="T21" s="159"/>
      <c r="V21" s="34">
        <f>+V27+V29+W30</f>
        <v>13</v>
      </c>
      <c r="W21" s="35">
        <f>+W27+W29+V30</f>
        <v>33</v>
      </c>
      <c r="X21" s="36">
        <f>+V21-W21</f>
        <v>-20</v>
      </c>
    </row>
    <row r="22" spans="1:24" ht="15">
      <c r="A22" s="37" t="s">
        <v>23</v>
      </c>
      <c r="B22" s="24"/>
      <c r="C22" s="24"/>
      <c r="D22" s="38"/>
      <c r="E22" s="39">
        <f>+R26</f>
      </c>
      <c r="F22" s="40">
        <f>+Q26</f>
      </c>
      <c r="G22" s="39">
        <f>R29</f>
      </c>
      <c r="H22" s="40">
        <f>Q29</f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</c>
      <c r="P22" s="31">
        <f>IF(SUM(F22:O22)=0,"",COUNTIF(I20:I23,"3"))</f>
      </c>
      <c r="Q22" s="32">
        <f>IF(SUM(E22:N22)=0,"",SUM(J20:J23))</f>
      </c>
      <c r="R22" s="33">
        <f>IF(SUM(E22:N22)=0,"",SUM(I20:I23))</f>
      </c>
      <c r="S22" s="158"/>
      <c r="T22" s="159"/>
      <c r="V22" s="34">
        <f>+W26+W29+V31</f>
        <v>0</v>
      </c>
      <c r="W22" s="35">
        <f>+V26+V29+W31</f>
        <v>0</v>
      </c>
      <c r="X22" s="36">
        <f>+V22-W22</f>
        <v>0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Lindemalm Edwin</v>
      </c>
      <c r="D26" s="71">
        <f>IF(C22&gt;"",C22,"")</f>
      </c>
      <c r="E26" s="56"/>
      <c r="F26" s="72"/>
      <c r="G26" s="155"/>
      <c r="H26" s="156"/>
      <c r="I26" s="153"/>
      <c r="J26" s="154"/>
      <c r="K26" s="153"/>
      <c r="L26" s="154"/>
      <c r="M26" s="153"/>
      <c r="N26" s="154"/>
      <c r="O26" s="157"/>
      <c r="P26" s="154"/>
      <c r="Q26" s="73">
        <f aca="true" t="shared" si="11" ref="Q26:Q31">IF(COUNT(G26:O26)=0,"",COUNTIF(G26:O26,"&gt;=0"))</f>
      </c>
      <c r="R26" s="74">
        <f aca="true" t="shared" si="12" ref="R26:R31">IF(COUNT(G26:O26)=0,"",(IF(LEFT(G26,1)="-",1,0)+IF(LEFT(I26,1)="-",1,0)+IF(LEFT(K26,1)="-",1,0)+IF(LEFT(M26,1)="-",1,0)+IF(LEFT(O26,1)="-",1,0)))</f>
      </c>
      <c r="S26" s="75"/>
      <c r="T26" s="76"/>
      <c r="V26" s="77">
        <f aca="true" t="shared" si="13" ref="V26:W31">+Z26+AB26+AD26+AF26+AH26</f>
        <v>0</v>
      </c>
      <c r="W26" s="78">
        <f t="shared" si="13"/>
        <v>0</v>
      </c>
      <c r="X26" s="79">
        <f aca="true" t="shared" si="14" ref="X26:X31">+V26-W26</f>
        <v>0</v>
      </c>
      <c r="Z26" s="80">
        <f>IF(G26="",0,IF(LEFT(G26,1)="-",ABS(G26),(IF(G26&gt;9,G26+2,11))))</f>
        <v>0</v>
      </c>
      <c r="AA26" s="81">
        <f aca="true" t="shared" si="15" ref="AA26:AA31">IF(G26="",0,IF(LEFT(G26,1)="-",(IF(ABS(G26)&gt;9,(ABS(G26)+2),11)),G26))</f>
        <v>0</v>
      </c>
      <c r="AB26" s="80">
        <f>IF(I26="",0,IF(LEFT(I26,1)="-",ABS(I26),(IF(I26&gt;9,I26+2,11))))</f>
        <v>0</v>
      </c>
      <c r="AC26" s="81">
        <f aca="true" t="shared" si="16" ref="AC26:AC31">IF(I26="",0,IF(LEFT(I26,1)="-",(IF(ABS(I26)&gt;9,(ABS(I26)+2),11)),I26))</f>
        <v>0</v>
      </c>
      <c r="AD26" s="80">
        <f>IF(K26="",0,IF(LEFT(K26,1)="-",ABS(K26),(IF(K26&gt;9,K26+2,11))))</f>
        <v>0</v>
      </c>
      <c r="AE26" s="81">
        <f aca="true" t="shared" si="17" ref="AE26:AE31">IF(K26="",0,IF(LEFT(K26,1)="-",(IF(ABS(K26)&gt;9,(ABS(K26)+2),11)),K26))</f>
        <v>0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Ekbom William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Lindemalm Edwin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Ekbom William</v>
      </c>
      <c r="D29" s="82">
        <f>IF(C22&gt;"",C22,"")</f>
      </c>
      <c r="E29" s="56"/>
      <c r="F29" s="72"/>
      <c r="G29" s="153"/>
      <c r="H29" s="154"/>
      <c r="I29" s="153"/>
      <c r="J29" s="154"/>
      <c r="K29" s="153"/>
      <c r="L29" s="154"/>
      <c r="M29" s="153"/>
      <c r="N29" s="154"/>
      <c r="O29" s="153"/>
      <c r="P29" s="154"/>
      <c r="Q29" s="73">
        <f t="shared" si="11"/>
      </c>
      <c r="R29" s="74">
        <f t="shared" si="12"/>
      </c>
      <c r="S29" s="84"/>
      <c r="T29" s="85"/>
      <c r="V29" s="77">
        <f t="shared" si="13"/>
        <v>0</v>
      </c>
      <c r="W29" s="78">
        <f t="shared" si="13"/>
        <v>0</v>
      </c>
      <c r="X29" s="79">
        <f t="shared" si="14"/>
        <v>0</v>
      </c>
      <c r="Z29" s="86">
        <f t="shared" si="21"/>
        <v>0</v>
      </c>
      <c r="AA29" s="87">
        <f t="shared" si="15"/>
        <v>0</v>
      </c>
      <c r="AB29" s="86">
        <f t="shared" si="21"/>
        <v>0</v>
      </c>
      <c r="AC29" s="87">
        <f t="shared" si="16"/>
        <v>0</v>
      </c>
      <c r="AD29" s="86">
        <f t="shared" si="21"/>
        <v>0</v>
      </c>
      <c r="AE29" s="87">
        <f t="shared" si="17"/>
        <v>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Lindemalm Edwin</v>
      </c>
      <c r="D30" s="82" t="str">
        <f>IF(C21&gt;"",C21,"")</f>
        <v>Ekbom William</v>
      </c>
      <c r="E30" s="83"/>
      <c r="F30" s="72"/>
      <c r="G30" s="146">
        <v>3</v>
      </c>
      <c r="H30" s="147"/>
      <c r="I30" s="146">
        <v>9</v>
      </c>
      <c r="J30" s="147"/>
      <c r="K30" s="148">
        <v>1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13</v>
      </c>
      <c r="X30" s="79">
        <f t="shared" si="14"/>
        <v>20</v>
      </c>
      <c r="Z30" s="86">
        <f t="shared" si="21"/>
        <v>11</v>
      </c>
      <c r="AA30" s="87">
        <f t="shared" si="15"/>
        <v>3</v>
      </c>
      <c r="AB30" s="86">
        <f t="shared" si="21"/>
        <v>11</v>
      </c>
      <c r="AC30" s="87">
        <f t="shared" si="16"/>
        <v>9</v>
      </c>
      <c r="AD30" s="86">
        <f t="shared" si="21"/>
        <v>11</v>
      </c>
      <c r="AE30" s="87">
        <f t="shared" si="17"/>
        <v>1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>
        <f>IF(C22&gt;"",C22,"")</f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94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2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2"/>
      <c r="Q34" s="12"/>
      <c r="R34" s="186">
        <v>0.5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1000</v>
      </c>
      <c r="C36" s="24" t="s">
        <v>95</v>
      </c>
      <c r="D36" s="25" t="s">
        <v>1</v>
      </c>
      <c r="E36" s="26"/>
      <c r="F36" s="27"/>
      <c r="G36" s="28">
        <f>+Q46</f>
        <v>3</v>
      </c>
      <c r="H36" s="29">
        <f>+R46</f>
        <v>0</v>
      </c>
      <c r="I36" s="28">
        <f>Q42</f>
        <v>3</v>
      </c>
      <c r="J36" s="29">
        <f>R42</f>
        <v>0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0</v>
      </c>
      <c r="S36" s="158">
        <v>1</v>
      </c>
      <c r="T36" s="159"/>
      <c r="V36" s="34">
        <f>+V42+V44+V46</f>
        <v>66</v>
      </c>
      <c r="W36" s="35">
        <f>+W42+W44+W46</f>
        <v>28</v>
      </c>
      <c r="X36" s="36">
        <f>+V36-W36</f>
        <v>38</v>
      </c>
    </row>
    <row r="37" spans="1:24" ht="15">
      <c r="A37" s="37" t="s">
        <v>22</v>
      </c>
      <c r="B37" s="24">
        <v>953</v>
      </c>
      <c r="C37" s="24" t="s">
        <v>78</v>
      </c>
      <c r="D37" s="38" t="s">
        <v>13</v>
      </c>
      <c r="E37" s="39">
        <f>+R46</f>
        <v>0</v>
      </c>
      <c r="F37" s="40">
        <f>+Q46</f>
        <v>3</v>
      </c>
      <c r="G37" s="41"/>
      <c r="H37" s="42"/>
      <c r="I37" s="39">
        <f>Q45</f>
        <v>0</v>
      </c>
      <c r="J37" s="40">
        <f>R45</f>
        <v>3</v>
      </c>
      <c r="K37" s="39">
        <f>Q43</f>
      </c>
      <c r="L37" s="40">
        <f>R43</f>
      </c>
      <c r="M37" s="39"/>
      <c r="N37" s="40"/>
      <c r="O37" s="30">
        <f>IF(SUM(E37:N37)=0,"",COUNTIF(H36:H39,"3"))</f>
        <v>0</v>
      </c>
      <c r="P37" s="31">
        <f>IF(SUM(F37:O37)=0,"",COUNTIF(G36:G39,"3"))</f>
        <v>2</v>
      </c>
      <c r="Q37" s="32">
        <f>IF(SUM(E37:N37)=0,"",SUM(H36:H39))</f>
        <v>0</v>
      </c>
      <c r="R37" s="33">
        <f>IF(SUM(E37:N37)=0,"",SUM(G36:G39))</f>
        <v>6</v>
      </c>
      <c r="S37" s="158">
        <v>3</v>
      </c>
      <c r="T37" s="159"/>
      <c r="V37" s="34">
        <f>+V43+V45+W46</f>
        <v>27</v>
      </c>
      <c r="W37" s="35">
        <f>+W43+W45+V46</f>
        <v>66</v>
      </c>
      <c r="X37" s="36">
        <f>+V37-W37</f>
        <v>-39</v>
      </c>
    </row>
    <row r="38" spans="1:24" ht="15">
      <c r="A38" s="37" t="s">
        <v>23</v>
      </c>
      <c r="B38" s="24"/>
      <c r="C38" s="24" t="s">
        <v>176</v>
      </c>
      <c r="D38" s="38" t="s">
        <v>13</v>
      </c>
      <c r="E38" s="39">
        <f>+R42</f>
        <v>0</v>
      </c>
      <c r="F38" s="40">
        <f>+Q42</f>
        <v>3</v>
      </c>
      <c r="G38" s="39">
        <f>R45</f>
        <v>3</v>
      </c>
      <c r="H38" s="40">
        <f>Q45</f>
        <v>0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1</v>
      </c>
      <c r="P38" s="31">
        <f>IF(SUM(F38:O38)=0,"",COUNTIF(I36:I39,"3"))</f>
        <v>1</v>
      </c>
      <c r="Q38" s="32">
        <f>IF(SUM(E38:N38)=0,"",SUM(J36:J39))</f>
        <v>3</v>
      </c>
      <c r="R38" s="33">
        <f>IF(SUM(E38:N38)=0,"",SUM(I36:I39))</f>
        <v>3</v>
      </c>
      <c r="S38" s="158">
        <v>2</v>
      </c>
      <c r="T38" s="159"/>
      <c r="V38" s="34">
        <f>+W42+W45+V47</f>
        <v>50</v>
      </c>
      <c r="W38" s="35">
        <f>+V42+V45+W47</f>
        <v>49</v>
      </c>
      <c r="X38" s="36">
        <f>+V38-W38</f>
        <v>1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outlineLevel="1">
      <c r="A42" s="69" t="s">
        <v>40</v>
      </c>
      <c r="B42" s="105"/>
      <c r="C42" s="70" t="str">
        <f>IF(C36&gt;"",C36,"")</f>
        <v>Lindgren Anders</v>
      </c>
      <c r="D42" s="71" t="str">
        <f>IF(C38&gt;"",C38,"")</f>
        <v>Pönniö Otto</v>
      </c>
      <c r="E42" s="56"/>
      <c r="F42" s="72"/>
      <c r="G42" s="155">
        <v>3</v>
      </c>
      <c r="H42" s="156"/>
      <c r="I42" s="153">
        <v>6</v>
      </c>
      <c r="J42" s="154"/>
      <c r="K42" s="153">
        <v>8</v>
      </c>
      <c r="L42" s="154"/>
      <c r="M42" s="153"/>
      <c r="N42" s="154"/>
      <c r="O42" s="157"/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33</v>
      </c>
      <c r="W42" s="78">
        <f t="shared" si="24"/>
        <v>17</v>
      </c>
      <c r="X42" s="79">
        <f aca="true" t="shared" si="25" ref="X42:X47">+V42-W42</f>
        <v>16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3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6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8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41</v>
      </c>
      <c r="B43" s="105"/>
      <c r="C43" s="70" t="str">
        <f>IF(C37&gt;"",C37,"")</f>
        <v>Söderholm Gustav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42</v>
      </c>
      <c r="B44" s="105"/>
      <c r="C44" s="88" t="str">
        <f>IF(C36&gt;"",C36,"")</f>
        <v>Lindgren Anders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43</v>
      </c>
      <c r="B45" s="105"/>
      <c r="C45" s="70" t="str">
        <f>IF(C37&gt;"",C37,"")</f>
        <v>Söderholm Gustav</v>
      </c>
      <c r="D45" s="82" t="str">
        <f>IF(C38&gt;"",C38,"")</f>
        <v>Pönniö Otto</v>
      </c>
      <c r="E45" s="56"/>
      <c r="F45" s="72"/>
      <c r="G45" s="153">
        <v>-6</v>
      </c>
      <c r="H45" s="154"/>
      <c r="I45" s="153">
        <v>-4</v>
      </c>
      <c r="J45" s="154"/>
      <c r="K45" s="153">
        <v>-6</v>
      </c>
      <c r="L45" s="154"/>
      <c r="M45" s="153"/>
      <c r="N45" s="154"/>
      <c r="O45" s="153"/>
      <c r="P45" s="154"/>
      <c r="Q45" s="73">
        <f t="shared" si="22"/>
        <v>0</v>
      </c>
      <c r="R45" s="74">
        <f t="shared" si="23"/>
        <v>3</v>
      </c>
      <c r="S45" s="84"/>
      <c r="T45" s="85"/>
      <c r="V45" s="77">
        <f t="shared" si="24"/>
        <v>16</v>
      </c>
      <c r="W45" s="78">
        <f t="shared" si="24"/>
        <v>33</v>
      </c>
      <c r="X45" s="79">
        <f t="shared" si="25"/>
        <v>-17</v>
      </c>
      <c r="Z45" s="86">
        <f t="shared" si="32"/>
        <v>6</v>
      </c>
      <c r="AA45" s="87">
        <f t="shared" si="26"/>
        <v>11</v>
      </c>
      <c r="AB45" s="86">
        <f t="shared" si="32"/>
        <v>4</v>
      </c>
      <c r="AC45" s="87">
        <f t="shared" si="27"/>
        <v>11</v>
      </c>
      <c r="AD45" s="86">
        <f t="shared" si="32"/>
        <v>6</v>
      </c>
      <c r="AE45" s="87">
        <f t="shared" si="28"/>
        <v>11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44</v>
      </c>
      <c r="B46" s="105"/>
      <c r="C46" s="70" t="str">
        <f>IF(C36&gt;"",C36,"")</f>
        <v>Lindgren Anders</v>
      </c>
      <c r="D46" s="82" t="str">
        <f>IF(C37&gt;"",C37,"")</f>
        <v>Söderholm Gustav</v>
      </c>
      <c r="E46" s="83"/>
      <c r="F46" s="72"/>
      <c r="G46" s="146">
        <v>4</v>
      </c>
      <c r="H46" s="147"/>
      <c r="I46" s="146">
        <v>7</v>
      </c>
      <c r="J46" s="147"/>
      <c r="K46" s="148">
        <v>0</v>
      </c>
      <c r="L46" s="147"/>
      <c r="M46" s="146"/>
      <c r="N46" s="147"/>
      <c r="O46" s="146"/>
      <c r="P46" s="147"/>
      <c r="Q46" s="73">
        <f t="shared" si="22"/>
        <v>3</v>
      </c>
      <c r="R46" s="74">
        <f t="shared" si="23"/>
        <v>0</v>
      </c>
      <c r="S46" s="84"/>
      <c r="T46" s="85"/>
      <c r="V46" s="77">
        <f t="shared" si="24"/>
        <v>33</v>
      </c>
      <c r="W46" s="78">
        <f t="shared" si="24"/>
        <v>11</v>
      </c>
      <c r="X46" s="79">
        <f t="shared" si="25"/>
        <v>22</v>
      </c>
      <c r="Z46" s="86">
        <f t="shared" si="32"/>
        <v>11</v>
      </c>
      <c r="AA46" s="87">
        <f t="shared" si="26"/>
        <v>4</v>
      </c>
      <c r="AB46" s="86">
        <f t="shared" si="32"/>
        <v>11</v>
      </c>
      <c r="AC46" s="87">
        <f t="shared" si="27"/>
        <v>7</v>
      </c>
      <c r="AD46" s="86">
        <f t="shared" si="32"/>
        <v>11</v>
      </c>
      <c r="AE46" s="87">
        <f t="shared" si="28"/>
        <v>0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45</v>
      </c>
      <c r="B47" s="106"/>
      <c r="C47" s="91" t="str">
        <f>IF(C38&gt;"",C38,"")</f>
        <v>Pönniö Otto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01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171" t="s">
        <v>94</v>
      </c>
      <c r="L49" s="172"/>
      <c r="M49" s="172"/>
      <c r="N49" s="173"/>
      <c r="O49" s="174" t="s">
        <v>15</v>
      </c>
      <c r="P49" s="175"/>
      <c r="Q49" s="175"/>
      <c r="R49" s="176">
        <v>4</v>
      </c>
      <c r="S49" s="177"/>
      <c r="T49" s="178"/>
    </row>
    <row r="50" spans="1:20" ht="16.5" thickBot="1">
      <c r="A50" s="8"/>
      <c r="B50" s="102"/>
      <c r="C50" s="9" t="s">
        <v>10</v>
      </c>
      <c r="D50" s="10" t="s">
        <v>16</v>
      </c>
      <c r="E50" s="179">
        <v>1</v>
      </c>
      <c r="F50" s="180"/>
      <c r="G50" s="181"/>
      <c r="H50" s="182" t="s">
        <v>17</v>
      </c>
      <c r="I50" s="183"/>
      <c r="J50" s="183"/>
      <c r="K50" s="184">
        <v>41573</v>
      </c>
      <c r="L50" s="184"/>
      <c r="M50" s="184"/>
      <c r="N50" s="185"/>
      <c r="O50" s="11" t="s">
        <v>18</v>
      </c>
      <c r="P50" s="12"/>
      <c r="Q50" s="12"/>
      <c r="R50" s="186">
        <v>0.5</v>
      </c>
      <c r="S50" s="187"/>
      <c r="T50" s="188"/>
    </row>
    <row r="51" spans="1:24" ht="16.5" thickTop="1">
      <c r="A51" s="13"/>
      <c r="B51" s="14" t="s">
        <v>142</v>
      </c>
      <c r="C51" s="14" t="s">
        <v>19</v>
      </c>
      <c r="D51" s="15" t="s">
        <v>20</v>
      </c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7" t="s">
        <v>24</v>
      </c>
      <c r="L51" s="168"/>
      <c r="M51" s="167"/>
      <c r="N51" s="168"/>
      <c r="O51" s="16" t="s">
        <v>25</v>
      </c>
      <c r="P51" s="17" t="s">
        <v>26</v>
      </c>
      <c r="Q51" s="18" t="s">
        <v>27</v>
      </c>
      <c r="R51" s="19"/>
      <c r="S51" s="169" t="s">
        <v>28</v>
      </c>
      <c r="T51" s="170"/>
      <c r="V51" s="20" t="s">
        <v>29</v>
      </c>
      <c r="W51" s="21"/>
      <c r="X51" s="22" t="s">
        <v>30</v>
      </c>
    </row>
    <row r="52" spans="1:24" ht="15">
      <c r="A52" s="23" t="s">
        <v>21</v>
      </c>
      <c r="B52" s="24">
        <v>1000</v>
      </c>
      <c r="C52" s="24" t="s">
        <v>96</v>
      </c>
      <c r="D52" s="25" t="s">
        <v>1</v>
      </c>
      <c r="E52" s="26"/>
      <c r="F52" s="27"/>
      <c r="G52" s="28">
        <f>+Q62</f>
        <v>0</v>
      </c>
      <c r="H52" s="29">
        <f>+R62</f>
        <v>3</v>
      </c>
      <c r="I52" s="28">
        <f>Q58</f>
        <v>3</v>
      </c>
      <c r="J52" s="29">
        <f>R58</f>
        <v>1</v>
      </c>
      <c r="K52" s="28">
        <f>Q60</f>
      </c>
      <c r="L52" s="29">
        <f>R60</f>
      </c>
      <c r="M52" s="28"/>
      <c r="N52" s="29"/>
      <c r="O52" s="30">
        <f>IF(SUM(E52:N52)=0,"",COUNTIF(F52:F55,"3"))</f>
        <v>1</v>
      </c>
      <c r="P52" s="31">
        <f>IF(SUM(F52:O52)=0,"",COUNTIF(E52:E55,"3"))</f>
        <v>1</v>
      </c>
      <c r="Q52" s="32">
        <f>IF(SUM(E52:N52)=0,"",SUM(F52:F55))</f>
        <v>3</v>
      </c>
      <c r="R52" s="33">
        <f>IF(SUM(E52:N52)=0,"",SUM(E52:E55))</f>
        <v>4</v>
      </c>
      <c r="S52" s="158">
        <v>2</v>
      </c>
      <c r="T52" s="159"/>
      <c r="V52" s="34">
        <f>+V58+V60+V62</f>
        <v>61</v>
      </c>
      <c r="W52" s="35">
        <f>+W58+W60+W62</f>
        <v>55</v>
      </c>
      <c r="X52" s="36">
        <f>+V52-W52</f>
        <v>6</v>
      </c>
    </row>
    <row r="53" spans="1:24" ht="15">
      <c r="A53" s="37" t="s">
        <v>22</v>
      </c>
      <c r="B53" s="24">
        <v>908</v>
      </c>
      <c r="C53" s="24" t="s">
        <v>69</v>
      </c>
      <c r="D53" s="38" t="s">
        <v>13</v>
      </c>
      <c r="E53" s="39">
        <f>+R62</f>
        <v>3</v>
      </c>
      <c r="F53" s="40">
        <f>+Q62</f>
        <v>0</v>
      </c>
      <c r="G53" s="41"/>
      <c r="H53" s="42"/>
      <c r="I53" s="39">
        <f>Q61</f>
        <v>3</v>
      </c>
      <c r="J53" s="40">
        <f>R61</f>
        <v>0</v>
      </c>
      <c r="K53" s="39">
        <f>Q59</f>
      </c>
      <c r="L53" s="40">
        <f>R59</f>
      </c>
      <c r="M53" s="39"/>
      <c r="N53" s="40"/>
      <c r="O53" s="30">
        <f>IF(SUM(E53:N53)=0,"",COUNTIF(H52:H55,"3"))</f>
        <v>2</v>
      </c>
      <c r="P53" s="31">
        <f>IF(SUM(F53:O53)=0,"",COUNTIF(G52:G55,"3"))</f>
        <v>0</v>
      </c>
      <c r="Q53" s="32">
        <f>IF(SUM(E53:N53)=0,"",SUM(H52:H55))</f>
        <v>6</v>
      </c>
      <c r="R53" s="33">
        <f>IF(SUM(E53:N53)=0,"",SUM(G52:G55))</f>
        <v>0</v>
      </c>
      <c r="S53" s="158">
        <v>1</v>
      </c>
      <c r="T53" s="159"/>
      <c r="V53" s="34">
        <f>+V59+V61+W62</f>
        <v>68</v>
      </c>
      <c r="W53" s="35">
        <f>+W59+W61+V62</f>
        <v>43</v>
      </c>
      <c r="X53" s="36">
        <f>+V53-W53</f>
        <v>25</v>
      </c>
    </row>
    <row r="54" spans="1:24" ht="15">
      <c r="A54" s="37" t="s">
        <v>23</v>
      </c>
      <c r="B54" s="24"/>
      <c r="C54" s="24" t="s">
        <v>92</v>
      </c>
      <c r="D54" s="38" t="s">
        <v>93</v>
      </c>
      <c r="E54" s="39">
        <f>+R58</f>
        <v>1</v>
      </c>
      <c r="F54" s="40">
        <f>+Q58</f>
        <v>3</v>
      </c>
      <c r="G54" s="39">
        <f>R61</f>
        <v>0</v>
      </c>
      <c r="H54" s="40">
        <f>Q61</f>
        <v>3</v>
      </c>
      <c r="I54" s="41"/>
      <c r="J54" s="42"/>
      <c r="K54" s="39">
        <f>Q63</f>
      </c>
      <c r="L54" s="40">
        <f>R63</f>
      </c>
      <c r="M54" s="39"/>
      <c r="N54" s="40"/>
      <c r="O54" s="30">
        <f>IF(SUM(E54:N54)=0,"",COUNTIF(J52:J55,"3"))</f>
        <v>0</v>
      </c>
      <c r="P54" s="31">
        <f>IF(SUM(F54:O54)=0,"",COUNTIF(I52:I55,"3"))</f>
        <v>2</v>
      </c>
      <c r="Q54" s="32">
        <f>IF(SUM(E54:N54)=0,"",SUM(J52:J55))</f>
        <v>1</v>
      </c>
      <c r="R54" s="33">
        <f>IF(SUM(E54:N54)=0,"",SUM(I52:I55))</f>
        <v>6</v>
      </c>
      <c r="S54" s="158">
        <v>3</v>
      </c>
      <c r="T54" s="159"/>
      <c r="V54" s="34">
        <f>+W58+W61+V63</f>
        <v>41</v>
      </c>
      <c r="W54" s="35">
        <f>+V58+V61+W63</f>
        <v>72</v>
      </c>
      <c r="X54" s="36">
        <f>+V54-W54</f>
        <v>-31</v>
      </c>
    </row>
    <row r="55" spans="1:24" ht="15.75" thickBot="1">
      <c r="A55" s="43" t="s">
        <v>24</v>
      </c>
      <c r="B55" s="44"/>
      <c r="C55" s="44"/>
      <c r="D55" s="45"/>
      <c r="E55" s="46">
        <f>R60</f>
      </c>
      <c r="F55" s="47">
        <f>Q60</f>
      </c>
      <c r="G55" s="46">
        <f>R59</f>
      </c>
      <c r="H55" s="47">
        <f>Q59</f>
      </c>
      <c r="I55" s="46">
        <f>R63</f>
      </c>
      <c r="J55" s="47">
        <f>Q63</f>
      </c>
      <c r="K55" s="48"/>
      <c r="L55" s="49"/>
      <c r="M55" s="46"/>
      <c r="N55" s="47"/>
      <c r="O55" s="50">
        <f>IF(SUM(E55:N55)=0,"",COUNTIF(L52:L55,"3"))</f>
      </c>
      <c r="P55" s="51">
        <f>IF(SUM(F55:O55)=0,"",COUNTIF(K52:K55,"3"))</f>
      </c>
      <c r="Q55" s="52">
        <f>IF(SUM(E55:N56)=0,"",SUM(L52:L55))</f>
      </c>
      <c r="R55" s="53">
        <f>IF(SUM(E55:N55)=0,"",SUM(K52:K55))</f>
      </c>
      <c r="S55" s="160"/>
      <c r="T55" s="161"/>
      <c r="V55" s="34">
        <f>+W59+W60+W63</f>
        <v>0</v>
      </c>
      <c r="W55" s="35">
        <f>+V59+V60+V63</f>
        <v>0</v>
      </c>
      <c r="X55" s="36">
        <f>+V55-W55</f>
        <v>0</v>
      </c>
    </row>
    <row r="56" spans="1:25" ht="16.5" outlineLevel="1" thickTop="1">
      <c r="A56" s="54"/>
      <c r="B56" s="103"/>
      <c r="C56" s="55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32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04"/>
      <c r="C57" s="63" t="s">
        <v>33</v>
      </c>
      <c r="D57" s="64"/>
      <c r="E57" s="64"/>
      <c r="F57" s="65"/>
      <c r="G57" s="162" t="s">
        <v>34</v>
      </c>
      <c r="H57" s="163"/>
      <c r="I57" s="164" t="s">
        <v>35</v>
      </c>
      <c r="J57" s="163"/>
      <c r="K57" s="164" t="s">
        <v>36</v>
      </c>
      <c r="L57" s="163"/>
      <c r="M57" s="164" t="s">
        <v>37</v>
      </c>
      <c r="N57" s="163"/>
      <c r="O57" s="164" t="s">
        <v>38</v>
      </c>
      <c r="P57" s="163"/>
      <c r="Q57" s="165" t="s">
        <v>39</v>
      </c>
      <c r="R57" s="166"/>
      <c r="T57" s="66"/>
      <c r="V57" s="67" t="s">
        <v>29</v>
      </c>
      <c r="W57" s="68"/>
      <c r="X57" s="22" t="s">
        <v>30</v>
      </c>
    </row>
    <row r="58" spans="1:35" ht="15.75" outlineLevel="1">
      <c r="A58" s="69" t="s">
        <v>40</v>
      </c>
      <c r="B58" s="105"/>
      <c r="C58" s="70" t="str">
        <f>IF(C52&gt;"",C52,"")</f>
        <v>Seppälä Ari</v>
      </c>
      <c r="D58" s="71" t="str">
        <f>IF(C54&gt;"",C54,"")</f>
        <v>Kärkkäinen Konsta</v>
      </c>
      <c r="E58" s="56"/>
      <c r="F58" s="72"/>
      <c r="G58" s="155">
        <v>5</v>
      </c>
      <c r="H58" s="156"/>
      <c r="I58" s="153">
        <v>5</v>
      </c>
      <c r="J58" s="154"/>
      <c r="K58" s="153">
        <v>-4</v>
      </c>
      <c r="L58" s="154"/>
      <c r="M58" s="153">
        <v>1</v>
      </c>
      <c r="N58" s="154"/>
      <c r="O58" s="157"/>
      <c r="P58" s="154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1</v>
      </c>
      <c r="S58" s="75"/>
      <c r="T58" s="76"/>
      <c r="V58" s="77">
        <f aca="true" t="shared" si="35" ref="V58:W63">+Z58+AB58+AD58+AF58+AH58</f>
        <v>37</v>
      </c>
      <c r="W58" s="78">
        <f t="shared" si="35"/>
        <v>22</v>
      </c>
      <c r="X58" s="79">
        <f aca="true" t="shared" si="36" ref="X58:X63">+V58-W58</f>
        <v>15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5</v>
      </c>
      <c r="AB58" s="80">
        <f>IF(I58="",0,IF(LEFT(I58,1)="-",ABS(I58),(IF(I58&gt;9,I58+2,11))))</f>
        <v>11</v>
      </c>
      <c r="AC58" s="81">
        <f aca="true" t="shared" si="38" ref="AC58:AC63">IF(I58="",0,IF(LEFT(I58,1)="-",(IF(ABS(I58)&gt;9,(ABS(I58)+2),11)),I58))</f>
        <v>5</v>
      </c>
      <c r="AD58" s="80">
        <f>IF(K58="",0,IF(LEFT(K58,1)="-",ABS(K58),(IF(K58&gt;9,K58+2,11))))</f>
        <v>4</v>
      </c>
      <c r="AE58" s="81">
        <f aca="true" t="shared" si="39" ref="AE58:AE63">IF(K58="",0,IF(LEFT(K58,1)="-",(IF(ABS(K58)&gt;9,(ABS(K58)+2),11)),K58))</f>
        <v>11</v>
      </c>
      <c r="AF58" s="80">
        <f>IF(M58="",0,IF(LEFT(M58,1)="-",ABS(M58),(IF(M58&gt;9,M58+2,11))))</f>
        <v>11</v>
      </c>
      <c r="AG58" s="81">
        <f aca="true" t="shared" si="40" ref="AG58:AG63">IF(M58="",0,IF(LEFT(M58,1)="-",(IF(ABS(M58)&gt;9,(ABS(M58)+2),11)),M58))</f>
        <v>1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41</v>
      </c>
      <c r="B59" s="105"/>
      <c r="C59" s="70" t="str">
        <f>IF(C53&gt;"",C53,"")</f>
        <v>Holmberg Daniela</v>
      </c>
      <c r="D59" s="82">
        <f>IF(C55&gt;"",C55,"")</f>
      </c>
      <c r="E59" s="83"/>
      <c r="F59" s="72"/>
      <c r="G59" s="146"/>
      <c r="H59" s="147"/>
      <c r="I59" s="146"/>
      <c r="J59" s="147"/>
      <c r="K59" s="146"/>
      <c r="L59" s="147"/>
      <c r="M59" s="146"/>
      <c r="N59" s="147"/>
      <c r="O59" s="146"/>
      <c r="P59" s="147"/>
      <c r="Q59" s="73">
        <f t="shared" si="33"/>
      </c>
      <c r="R59" s="74">
        <f t="shared" si="34"/>
      </c>
      <c r="S59" s="84"/>
      <c r="T59" s="85"/>
      <c r="V59" s="77">
        <f t="shared" si="35"/>
        <v>0</v>
      </c>
      <c r="W59" s="78">
        <f t="shared" si="35"/>
        <v>0</v>
      </c>
      <c r="X59" s="79">
        <f t="shared" si="36"/>
        <v>0</v>
      </c>
      <c r="Z59" s="86">
        <f>IF(G59="",0,IF(LEFT(G59,1)="-",ABS(G59),(IF(G59&gt;9,G59+2,11))))</f>
        <v>0</v>
      </c>
      <c r="AA59" s="87">
        <f t="shared" si="37"/>
        <v>0</v>
      </c>
      <c r="AB59" s="86">
        <f>IF(I59="",0,IF(LEFT(I59,1)="-",ABS(I59),(IF(I59&gt;9,I59+2,11))))</f>
        <v>0</v>
      </c>
      <c r="AC59" s="87">
        <f t="shared" si="38"/>
        <v>0</v>
      </c>
      <c r="AD59" s="86">
        <f>IF(K59="",0,IF(LEFT(K59,1)="-",ABS(K59),(IF(K59&gt;9,K59+2,11))))</f>
        <v>0</v>
      </c>
      <c r="AE59" s="87">
        <f t="shared" si="39"/>
        <v>0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42</v>
      </c>
      <c r="B60" s="105"/>
      <c r="C60" s="88" t="str">
        <f>IF(C52&gt;"",C52,"")</f>
        <v>Seppälä Ari</v>
      </c>
      <c r="D60" s="89">
        <f>IF(C55&gt;"",C55,"")</f>
      </c>
      <c r="E60" s="64"/>
      <c r="F60" s="65"/>
      <c r="G60" s="151"/>
      <c r="H60" s="152"/>
      <c r="I60" s="151"/>
      <c r="J60" s="152"/>
      <c r="K60" s="151"/>
      <c r="L60" s="152"/>
      <c r="M60" s="151"/>
      <c r="N60" s="152"/>
      <c r="O60" s="151"/>
      <c r="P60" s="152"/>
      <c r="Q60" s="73">
        <f t="shared" si="33"/>
      </c>
      <c r="R60" s="74">
        <f t="shared" si="34"/>
      </c>
      <c r="S60" s="84"/>
      <c r="T60" s="85"/>
      <c r="V60" s="77">
        <f t="shared" si="35"/>
        <v>0</v>
      </c>
      <c r="W60" s="78">
        <f t="shared" si="35"/>
        <v>0</v>
      </c>
      <c r="X60" s="79">
        <f t="shared" si="36"/>
        <v>0</v>
      </c>
      <c r="Z60" s="86">
        <f aca="true" t="shared" si="43" ref="Z60:AF63">IF(G60="",0,IF(LEFT(G60,1)="-",ABS(G60),(IF(G60&gt;9,G60+2,11))))</f>
        <v>0</v>
      </c>
      <c r="AA60" s="87">
        <f t="shared" si="37"/>
        <v>0</v>
      </c>
      <c r="AB60" s="86">
        <f t="shared" si="43"/>
        <v>0</v>
      </c>
      <c r="AC60" s="87">
        <f t="shared" si="38"/>
        <v>0</v>
      </c>
      <c r="AD60" s="86">
        <f t="shared" si="43"/>
        <v>0</v>
      </c>
      <c r="AE60" s="87">
        <f t="shared" si="39"/>
        <v>0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43</v>
      </c>
      <c r="B61" s="105"/>
      <c r="C61" s="70" t="str">
        <f>IF(C53&gt;"",C53,"")</f>
        <v>Holmberg Daniela</v>
      </c>
      <c r="D61" s="82" t="str">
        <f>IF(C54&gt;"",C54,"")</f>
        <v>Kärkkäinen Konsta</v>
      </c>
      <c r="E61" s="56"/>
      <c r="F61" s="72"/>
      <c r="G61" s="153">
        <v>3</v>
      </c>
      <c r="H61" s="154"/>
      <c r="I61" s="153">
        <v>11</v>
      </c>
      <c r="J61" s="154"/>
      <c r="K61" s="153">
        <v>5</v>
      </c>
      <c r="L61" s="154"/>
      <c r="M61" s="153"/>
      <c r="N61" s="154"/>
      <c r="O61" s="153"/>
      <c r="P61" s="154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35</v>
      </c>
      <c r="W61" s="78">
        <f t="shared" si="35"/>
        <v>19</v>
      </c>
      <c r="X61" s="79">
        <f t="shared" si="36"/>
        <v>16</v>
      </c>
      <c r="Z61" s="86">
        <f t="shared" si="43"/>
        <v>11</v>
      </c>
      <c r="AA61" s="87">
        <f t="shared" si="37"/>
        <v>3</v>
      </c>
      <c r="AB61" s="86">
        <f t="shared" si="43"/>
        <v>13</v>
      </c>
      <c r="AC61" s="87">
        <f t="shared" si="38"/>
        <v>11</v>
      </c>
      <c r="AD61" s="86">
        <f t="shared" si="43"/>
        <v>11</v>
      </c>
      <c r="AE61" s="87">
        <f t="shared" si="39"/>
        <v>5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44</v>
      </c>
      <c r="B62" s="105"/>
      <c r="C62" s="70" t="str">
        <f>IF(C52&gt;"",C52,"")</f>
        <v>Seppälä Ari</v>
      </c>
      <c r="D62" s="82" t="str">
        <f>IF(C53&gt;"",C53,"")</f>
        <v>Holmberg Daniela</v>
      </c>
      <c r="E62" s="83"/>
      <c r="F62" s="72"/>
      <c r="G62" s="146">
        <v>-7</v>
      </c>
      <c r="H62" s="147"/>
      <c r="I62" s="146">
        <v>-9</v>
      </c>
      <c r="J62" s="147"/>
      <c r="K62" s="148">
        <v>-8</v>
      </c>
      <c r="L62" s="147"/>
      <c r="M62" s="146"/>
      <c r="N62" s="147"/>
      <c r="O62" s="146"/>
      <c r="P62" s="147"/>
      <c r="Q62" s="73">
        <f t="shared" si="33"/>
        <v>0</v>
      </c>
      <c r="R62" s="74">
        <f t="shared" si="34"/>
        <v>3</v>
      </c>
      <c r="S62" s="84"/>
      <c r="T62" s="85"/>
      <c r="V62" s="77">
        <f t="shared" si="35"/>
        <v>24</v>
      </c>
      <c r="W62" s="78">
        <f t="shared" si="35"/>
        <v>33</v>
      </c>
      <c r="X62" s="79">
        <f t="shared" si="36"/>
        <v>-9</v>
      </c>
      <c r="Z62" s="86">
        <f t="shared" si="43"/>
        <v>7</v>
      </c>
      <c r="AA62" s="87">
        <f t="shared" si="37"/>
        <v>11</v>
      </c>
      <c r="AB62" s="86">
        <f t="shared" si="43"/>
        <v>9</v>
      </c>
      <c r="AC62" s="87">
        <f t="shared" si="38"/>
        <v>11</v>
      </c>
      <c r="AD62" s="86">
        <f t="shared" si="43"/>
        <v>8</v>
      </c>
      <c r="AE62" s="87">
        <f t="shared" si="39"/>
        <v>11</v>
      </c>
      <c r="AF62" s="86">
        <f t="shared" si="43"/>
        <v>0</v>
      </c>
      <c r="AG62" s="87">
        <f t="shared" si="40"/>
        <v>0</v>
      </c>
      <c r="AH62" s="86">
        <f t="shared" si="41"/>
        <v>0</v>
      </c>
      <c r="AI62" s="87">
        <f t="shared" si="42"/>
        <v>0</v>
      </c>
    </row>
    <row r="63" spans="1:35" ht="16.5" outlineLevel="1" thickBot="1">
      <c r="A63" s="90" t="s">
        <v>45</v>
      </c>
      <c r="B63" s="106"/>
      <c r="C63" s="91" t="str">
        <f>IF(C54&gt;"",C54,"")</f>
        <v>Kärkkäinen Konsta</v>
      </c>
      <c r="D63" s="92">
        <f>IF(C55&gt;"",C55,"")</f>
      </c>
      <c r="E63" s="93"/>
      <c r="F63" s="94"/>
      <c r="G63" s="149"/>
      <c r="H63" s="150"/>
      <c r="I63" s="149"/>
      <c r="J63" s="150"/>
      <c r="K63" s="149"/>
      <c r="L63" s="150"/>
      <c r="M63" s="149"/>
      <c r="N63" s="150"/>
      <c r="O63" s="149"/>
      <c r="P63" s="150"/>
      <c r="Q63" s="95">
        <f t="shared" si="33"/>
      </c>
      <c r="R63" s="96">
        <f t="shared" si="34"/>
      </c>
      <c r="S63" s="97"/>
      <c r="T63" s="98"/>
      <c r="V63" s="77">
        <f t="shared" si="35"/>
        <v>0</v>
      </c>
      <c r="W63" s="78">
        <f t="shared" si="35"/>
        <v>0</v>
      </c>
      <c r="X63" s="79">
        <f t="shared" si="36"/>
        <v>0</v>
      </c>
      <c r="Z63" s="99">
        <f t="shared" si="43"/>
        <v>0</v>
      </c>
      <c r="AA63" s="100">
        <f t="shared" si="37"/>
        <v>0</v>
      </c>
      <c r="AB63" s="99">
        <f t="shared" si="43"/>
        <v>0</v>
      </c>
      <c r="AC63" s="100">
        <f t="shared" si="38"/>
        <v>0</v>
      </c>
      <c r="AD63" s="99">
        <f t="shared" si="43"/>
        <v>0</v>
      </c>
      <c r="AE63" s="100">
        <f t="shared" si="39"/>
        <v>0</v>
      </c>
      <c r="AF63" s="99">
        <f t="shared" si="43"/>
        <v>0</v>
      </c>
      <c r="AG63" s="100">
        <f t="shared" si="40"/>
        <v>0</v>
      </c>
      <c r="AH63" s="99">
        <f t="shared" si="41"/>
        <v>0</v>
      </c>
      <c r="AI63" s="100">
        <f t="shared" si="42"/>
        <v>0</v>
      </c>
    </row>
    <row r="64" ht="15.75" thickTop="1"/>
  </sheetData>
  <sheetProtection/>
  <mergeCells count="212"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94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4</v>
      </c>
      <c r="D5" s="118" t="s">
        <v>1</v>
      </c>
      <c r="E5" s="119" t="s">
        <v>4</v>
      </c>
    </row>
    <row r="6" spans="1:6" ht="15">
      <c r="A6" s="116" t="s">
        <v>22</v>
      </c>
      <c r="B6" s="120" t="s">
        <v>156</v>
      </c>
      <c r="C6" s="120" t="s">
        <v>176</v>
      </c>
      <c r="D6" s="121" t="s">
        <v>13</v>
      </c>
      <c r="E6" s="122" t="s">
        <v>196</v>
      </c>
      <c r="F6" s="119" t="s">
        <v>4</v>
      </c>
    </row>
    <row r="7" spans="1:7" ht="15">
      <c r="A7" s="123" t="s">
        <v>23</v>
      </c>
      <c r="B7" s="124" t="s">
        <v>158</v>
      </c>
      <c r="C7" s="124" t="s">
        <v>90</v>
      </c>
      <c r="D7" s="125" t="s">
        <v>13</v>
      </c>
      <c r="E7" s="119" t="s">
        <v>69</v>
      </c>
      <c r="F7" s="126" t="s">
        <v>198</v>
      </c>
      <c r="G7" s="127"/>
    </row>
    <row r="8" spans="1:7" ht="15">
      <c r="A8" s="123" t="s">
        <v>24</v>
      </c>
      <c r="B8" s="128" t="s">
        <v>159</v>
      </c>
      <c r="C8" s="128" t="s">
        <v>69</v>
      </c>
      <c r="D8" s="129" t="s">
        <v>13</v>
      </c>
      <c r="E8" s="122" t="s">
        <v>194</v>
      </c>
      <c r="G8" s="130" t="s">
        <v>4</v>
      </c>
    </row>
    <row r="9" spans="1:7" ht="15">
      <c r="A9" s="116" t="s">
        <v>141</v>
      </c>
      <c r="B9" s="117" t="s">
        <v>157</v>
      </c>
      <c r="C9" s="117" t="s">
        <v>95</v>
      </c>
      <c r="D9" s="118" t="s">
        <v>1</v>
      </c>
      <c r="E9" s="119" t="s">
        <v>95</v>
      </c>
      <c r="G9" s="126" t="s">
        <v>209</v>
      </c>
    </row>
    <row r="10" spans="1:7" ht="15">
      <c r="A10" s="116" t="s">
        <v>152</v>
      </c>
      <c r="B10" s="120" t="s">
        <v>160</v>
      </c>
      <c r="C10" s="120" t="s">
        <v>96</v>
      </c>
      <c r="D10" s="121" t="s">
        <v>1</v>
      </c>
      <c r="E10" s="122" t="s">
        <v>202</v>
      </c>
      <c r="F10" s="119" t="s">
        <v>95</v>
      </c>
      <c r="G10" s="127"/>
    </row>
    <row r="11" spans="1:6" ht="15">
      <c r="A11" s="123" t="s">
        <v>153</v>
      </c>
      <c r="B11" s="124" t="s">
        <v>151</v>
      </c>
      <c r="C11" s="124" t="s">
        <v>49</v>
      </c>
      <c r="D11" s="125" t="s">
        <v>13</v>
      </c>
      <c r="E11" s="119" t="s">
        <v>9</v>
      </c>
      <c r="F11" s="122" t="s">
        <v>206</v>
      </c>
    </row>
    <row r="12" spans="1:5" ht="15">
      <c r="A12" s="131" t="s">
        <v>154</v>
      </c>
      <c r="B12" s="132" t="s">
        <v>150</v>
      </c>
      <c r="C12" s="132" t="s">
        <v>9</v>
      </c>
      <c r="D12" s="133" t="s">
        <v>1</v>
      </c>
      <c r="E12" s="122" t="s">
        <v>188</v>
      </c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103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7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43"/>
      <c r="Q2" s="143"/>
      <c r="R2" s="186">
        <v>0.5416666666666666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1300</v>
      </c>
      <c r="C4" s="24" t="s">
        <v>75</v>
      </c>
      <c r="D4" s="25" t="s">
        <v>1</v>
      </c>
      <c r="E4" s="26"/>
      <c r="F4" s="27"/>
      <c r="G4" s="28">
        <f>+Q14</f>
        <v>0</v>
      </c>
      <c r="H4" s="29">
        <f>+R14</f>
        <v>3</v>
      </c>
      <c r="I4" s="28">
        <f>Q10</f>
        <v>1</v>
      </c>
      <c r="J4" s="29">
        <f>R10</f>
        <v>3</v>
      </c>
      <c r="K4" s="28">
        <f>Q12</f>
      </c>
      <c r="L4" s="29">
        <f>R12</f>
      </c>
      <c r="M4" s="28"/>
      <c r="N4" s="29"/>
      <c r="O4" s="30">
        <f>IF(SUM(E4:N4)=0,"",COUNTIF(F4:F7,"3"))</f>
        <v>0</v>
      </c>
      <c r="P4" s="31">
        <f>IF(SUM(F4:O4)=0,"",COUNTIF(E4:E7,"3"))</f>
        <v>2</v>
      </c>
      <c r="Q4" s="32">
        <f>IF(SUM(E4:N4)=0,"",SUM(F4:F7))</f>
        <v>1</v>
      </c>
      <c r="R4" s="33">
        <f>IF(SUM(E4:N4)=0,"",SUM(E4:E7))</f>
        <v>6</v>
      </c>
      <c r="S4" s="158">
        <v>3</v>
      </c>
      <c r="T4" s="159"/>
      <c r="V4" s="34">
        <f>+V10+V12+V14</f>
        <v>51</v>
      </c>
      <c r="W4" s="35">
        <f>+W10+W12+W14</f>
        <v>72</v>
      </c>
      <c r="X4" s="36">
        <f>+V4-W4</f>
        <v>-21</v>
      </c>
    </row>
    <row r="5" spans="1:24" ht="15">
      <c r="A5" s="37" t="s">
        <v>22</v>
      </c>
      <c r="B5" s="24">
        <v>1260</v>
      </c>
      <c r="C5" s="24" t="s">
        <v>47</v>
      </c>
      <c r="D5" s="38" t="s">
        <v>3</v>
      </c>
      <c r="E5" s="39">
        <f>+R14</f>
        <v>3</v>
      </c>
      <c r="F5" s="40">
        <f>+Q14</f>
        <v>0</v>
      </c>
      <c r="G5" s="41"/>
      <c r="H5" s="42"/>
      <c r="I5" s="39">
        <f>Q13</f>
        <v>3</v>
      </c>
      <c r="J5" s="40">
        <f>R13</f>
        <v>1</v>
      </c>
      <c r="K5" s="39">
        <f>Q11</f>
      </c>
      <c r="L5" s="40">
        <f>R11</f>
      </c>
      <c r="M5" s="39"/>
      <c r="N5" s="40"/>
      <c r="O5" s="30">
        <f>IF(SUM(E5:N5)=0,"",COUNTIF(H4:H7,"3"))</f>
        <v>2</v>
      </c>
      <c r="P5" s="31">
        <f>IF(SUM(F5:O5)=0,"",COUNTIF(G4:G7,"3"))</f>
        <v>0</v>
      </c>
      <c r="Q5" s="32">
        <f>IF(SUM(E5:N5)=0,"",SUM(H4:H7))</f>
        <v>6</v>
      </c>
      <c r="R5" s="33">
        <f>IF(SUM(E5:N5)=0,"",SUM(G4:G7))</f>
        <v>1</v>
      </c>
      <c r="S5" s="158">
        <v>1</v>
      </c>
      <c r="T5" s="159"/>
      <c r="V5" s="34">
        <f>+V11+V13+W14</f>
        <v>84</v>
      </c>
      <c r="W5" s="35">
        <f>+W11+W13+V14</f>
        <v>59</v>
      </c>
      <c r="X5" s="36">
        <f>+V5-W5</f>
        <v>25</v>
      </c>
    </row>
    <row r="6" spans="1:24" ht="15">
      <c r="A6" s="37" t="s">
        <v>23</v>
      </c>
      <c r="B6" s="24">
        <v>1075</v>
      </c>
      <c r="C6" s="24" t="s">
        <v>68</v>
      </c>
      <c r="D6" s="38" t="s">
        <v>13</v>
      </c>
      <c r="E6" s="39">
        <f>+R10</f>
        <v>3</v>
      </c>
      <c r="F6" s="40">
        <f>+Q10</f>
        <v>1</v>
      </c>
      <c r="G6" s="39">
        <f>R13</f>
        <v>1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1</v>
      </c>
      <c r="P6" s="31">
        <f>IF(SUM(F6:O6)=0,"",COUNTIF(I4:I7,"3"))</f>
        <v>1</v>
      </c>
      <c r="Q6" s="32">
        <f>IF(SUM(E6:N6)=0,"",SUM(J4:J7))</f>
        <v>4</v>
      </c>
      <c r="R6" s="33">
        <f>IF(SUM(E6:N6)=0,"",SUM(I4:I7))</f>
        <v>4</v>
      </c>
      <c r="S6" s="158">
        <v>2</v>
      </c>
      <c r="T6" s="159"/>
      <c r="V6" s="34">
        <f>+W10+W13+V15</f>
        <v>82</v>
      </c>
      <c r="W6" s="35">
        <f>+V10+V13+W15</f>
        <v>86</v>
      </c>
      <c r="X6" s="36">
        <f>+V6-W6</f>
        <v>-4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customHeight="1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customHeight="1" outlineLevel="1">
      <c r="A10" s="69" t="s">
        <v>40</v>
      </c>
      <c r="B10" s="105"/>
      <c r="C10" s="70" t="str">
        <f>IF(C4&gt;"",C4,"")</f>
        <v>Fjelkner Aston</v>
      </c>
      <c r="D10" s="71" t="str">
        <f>IF(C6&gt;"",C6,"")</f>
        <v>Saarialho Marianna</v>
      </c>
      <c r="E10" s="56"/>
      <c r="F10" s="72"/>
      <c r="G10" s="155">
        <v>-7</v>
      </c>
      <c r="H10" s="156"/>
      <c r="I10" s="153">
        <v>-7</v>
      </c>
      <c r="J10" s="154"/>
      <c r="K10" s="153">
        <v>5</v>
      </c>
      <c r="L10" s="154"/>
      <c r="M10" s="153">
        <v>-10</v>
      </c>
      <c r="N10" s="154"/>
      <c r="O10" s="157"/>
      <c r="P10" s="154"/>
      <c r="Q10" s="73">
        <f aca="true" t="shared" si="0" ref="Q10:Q15">IF(COUNT(G10:O10)=0,"",COUNTIF(G10:O10,"&gt;=0"))</f>
        <v>1</v>
      </c>
      <c r="R10" s="74">
        <f aca="true" t="shared" si="1" ref="R10:R15">IF(COUNT(G10:O10)=0,"",(IF(LEFT(G10,1)="-",1,0)+IF(LEFT(I10,1)="-",1,0)+IF(LEFT(K10,1)="-",1,0)+IF(LEFT(M10,1)="-",1,0)+IF(LEFT(O10,1)="-",1,0)))</f>
        <v>3</v>
      </c>
      <c r="S10" s="75"/>
      <c r="T10" s="76"/>
      <c r="V10" s="77">
        <f aca="true" t="shared" si="2" ref="V10:W15">+Z10+AB10+AD10+AF10+AH10</f>
        <v>35</v>
      </c>
      <c r="W10" s="78">
        <f t="shared" si="2"/>
        <v>39</v>
      </c>
      <c r="X10" s="79">
        <f aca="true" t="shared" si="3" ref="X10:X15">+V10-W10</f>
        <v>-4</v>
      </c>
      <c r="Z10" s="80">
        <f>IF(G10="",0,IF(LEFT(G10,1)="-",ABS(G10),(IF(G10&gt;9,G10+2,11))))</f>
        <v>7</v>
      </c>
      <c r="AA10" s="81">
        <f aca="true" t="shared" si="4" ref="AA10:AA15">IF(G10="",0,IF(LEFT(G10,1)="-",(IF(ABS(G10)&gt;9,(ABS(G10)+2),11)),G10))</f>
        <v>11</v>
      </c>
      <c r="AB10" s="80">
        <f>IF(I10="",0,IF(LEFT(I10,1)="-",ABS(I10),(IF(I10&gt;9,I10+2,11))))</f>
        <v>7</v>
      </c>
      <c r="AC10" s="81">
        <f aca="true" t="shared" si="5" ref="AC10:AC15">IF(I10="",0,IF(LEFT(I10,1)="-",(IF(ABS(I10)&gt;9,(ABS(I10)+2),11)),I10))</f>
        <v>11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5</v>
      </c>
      <c r="AF10" s="80">
        <f>IF(M10="",0,IF(LEFT(M10,1)="-",ABS(M10),(IF(M10&gt;9,M10+2,11))))</f>
        <v>10</v>
      </c>
      <c r="AG10" s="81">
        <f aca="true" t="shared" si="7" ref="AG10:AG15">IF(M10="",0,IF(LEFT(M10,1)="-",(IF(ABS(M10)&gt;9,(ABS(M10)+2),11)),M10))</f>
        <v>12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41</v>
      </c>
      <c r="B11" s="105"/>
      <c r="C11" s="70" t="str">
        <f>IF(C5&gt;"",C5,"")</f>
        <v>Lukk Delia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42</v>
      </c>
      <c r="B12" s="105"/>
      <c r="C12" s="88" t="str">
        <f>IF(C4&gt;"",C4,"")</f>
        <v>Fjelkner Aston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43</v>
      </c>
      <c r="B13" s="105"/>
      <c r="C13" s="70" t="str">
        <f>IF(C5&gt;"",C5,"")</f>
        <v>Lukk Delia</v>
      </c>
      <c r="D13" s="82" t="str">
        <f>IF(C6&gt;"",C6,"")</f>
        <v>Saarialho Marianna</v>
      </c>
      <c r="E13" s="56"/>
      <c r="F13" s="72"/>
      <c r="G13" s="153">
        <v>12</v>
      </c>
      <c r="H13" s="154"/>
      <c r="I13" s="153">
        <v>-10</v>
      </c>
      <c r="J13" s="154"/>
      <c r="K13" s="153">
        <v>5</v>
      </c>
      <c r="L13" s="154"/>
      <c r="M13" s="153">
        <v>14</v>
      </c>
      <c r="N13" s="154"/>
      <c r="O13" s="153"/>
      <c r="P13" s="154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51</v>
      </c>
      <c r="W13" s="78">
        <f t="shared" si="2"/>
        <v>43</v>
      </c>
      <c r="X13" s="79">
        <f t="shared" si="3"/>
        <v>8</v>
      </c>
      <c r="Z13" s="86">
        <f t="shared" si="10"/>
        <v>14</v>
      </c>
      <c r="AA13" s="87">
        <f t="shared" si="4"/>
        <v>12</v>
      </c>
      <c r="AB13" s="86">
        <f t="shared" si="10"/>
        <v>10</v>
      </c>
      <c r="AC13" s="87">
        <f t="shared" si="5"/>
        <v>12</v>
      </c>
      <c r="AD13" s="86">
        <f t="shared" si="10"/>
        <v>11</v>
      </c>
      <c r="AE13" s="87">
        <f t="shared" si="6"/>
        <v>5</v>
      </c>
      <c r="AF13" s="86">
        <f t="shared" si="10"/>
        <v>16</v>
      </c>
      <c r="AG13" s="87">
        <f t="shared" si="7"/>
        <v>14</v>
      </c>
      <c r="AH13" s="86">
        <f t="shared" si="8"/>
        <v>0</v>
      </c>
      <c r="AI13" s="87">
        <f t="shared" si="9"/>
        <v>0</v>
      </c>
    </row>
    <row r="14" spans="1:35" ht="15.75" customHeight="1" outlineLevel="1">
      <c r="A14" s="69" t="s">
        <v>44</v>
      </c>
      <c r="B14" s="105"/>
      <c r="C14" s="70" t="str">
        <f>IF(C4&gt;"",C4,"")</f>
        <v>Fjelkner Aston</v>
      </c>
      <c r="D14" s="82" t="str">
        <f>IF(C5&gt;"",C5,"")</f>
        <v>Lukk Delia</v>
      </c>
      <c r="E14" s="83"/>
      <c r="F14" s="72"/>
      <c r="G14" s="146">
        <v>-9</v>
      </c>
      <c r="H14" s="147"/>
      <c r="I14" s="146">
        <v>-3</v>
      </c>
      <c r="J14" s="147"/>
      <c r="K14" s="148">
        <v>-4</v>
      </c>
      <c r="L14" s="147"/>
      <c r="M14" s="146"/>
      <c r="N14" s="147"/>
      <c r="O14" s="146"/>
      <c r="P14" s="147"/>
      <c r="Q14" s="73">
        <f t="shared" si="0"/>
        <v>0</v>
      </c>
      <c r="R14" s="74">
        <f t="shared" si="1"/>
        <v>3</v>
      </c>
      <c r="S14" s="84"/>
      <c r="T14" s="85"/>
      <c r="V14" s="77">
        <f t="shared" si="2"/>
        <v>16</v>
      </c>
      <c r="W14" s="78">
        <f t="shared" si="2"/>
        <v>33</v>
      </c>
      <c r="X14" s="79">
        <f t="shared" si="3"/>
        <v>-17</v>
      </c>
      <c r="Z14" s="86">
        <f t="shared" si="10"/>
        <v>9</v>
      </c>
      <c r="AA14" s="87">
        <f t="shared" si="4"/>
        <v>11</v>
      </c>
      <c r="AB14" s="86">
        <f t="shared" si="10"/>
        <v>3</v>
      </c>
      <c r="AC14" s="87">
        <f t="shared" si="5"/>
        <v>11</v>
      </c>
      <c r="AD14" s="86">
        <f t="shared" si="10"/>
        <v>4</v>
      </c>
      <c r="AE14" s="87">
        <f t="shared" si="6"/>
        <v>11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customHeight="1" outlineLevel="1" thickBot="1">
      <c r="A15" s="90" t="s">
        <v>45</v>
      </c>
      <c r="B15" s="106"/>
      <c r="C15" s="91" t="str">
        <f>IF(C6&gt;"",C6,"")</f>
        <v>Saarialho Marianna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103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6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43"/>
      <c r="Q18" s="143"/>
      <c r="R18" s="186">
        <v>0.5416666666666666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1300</v>
      </c>
      <c r="C20" s="24" t="s">
        <v>56</v>
      </c>
      <c r="D20" s="25" t="s">
        <v>1</v>
      </c>
      <c r="E20" s="26"/>
      <c r="F20" s="27"/>
      <c r="G20" s="28">
        <f>+Q30</f>
        <v>3</v>
      </c>
      <c r="H20" s="29">
        <f>+R30</f>
        <v>1</v>
      </c>
      <c r="I20" s="28">
        <f>Q26</f>
        <v>3</v>
      </c>
      <c r="J20" s="29">
        <f>R26</f>
        <v>0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1</v>
      </c>
      <c r="S20" s="158">
        <v>1</v>
      </c>
      <c r="T20" s="159"/>
      <c r="V20" s="34">
        <f>+V26+V28+V30</f>
        <v>75</v>
      </c>
      <c r="W20" s="35">
        <f>+W26+W28+W30</f>
        <v>49</v>
      </c>
      <c r="X20" s="36">
        <f>+V20-W20</f>
        <v>26</v>
      </c>
    </row>
    <row r="21" spans="1:24" ht="15">
      <c r="A21" s="37" t="s">
        <v>22</v>
      </c>
      <c r="B21" s="24">
        <v>1200</v>
      </c>
      <c r="C21" s="24" t="s">
        <v>61</v>
      </c>
      <c r="D21" s="38" t="s">
        <v>1</v>
      </c>
      <c r="E21" s="39">
        <f>+R30</f>
        <v>1</v>
      </c>
      <c r="F21" s="40">
        <f>+Q30</f>
        <v>3</v>
      </c>
      <c r="G21" s="41"/>
      <c r="H21" s="42"/>
      <c r="I21" s="39">
        <f>Q29</f>
        <v>3</v>
      </c>
      <c r="J21" s="40">
        <f>R29</f>
        <v>2</v>
      </c>
      <c r="K21" s="39">
        <f>Q27</f>
      </c>
      <c r="L21" s="40">
        <f>R27</f>
      </c>
      <c r="M21" s="39"/>
      <c r="N21" s="40"/>
      <c r="O21" s="30">
        <f>IF(SUM(E21:N21)=0,"",COUNTIF(H20:H23,"3"))</f>
        <v>1</v>
      </c>
      <c r="P21" s="31">
        <f>IF(SUM(F21:O21)=0,"",COUNTIF(G20:G23,"3"))</f>
        <v>1</v>
      </c>
      <c r="Q21" s="32">
        <f>IF(SUM(E21:N21)=0,"",SUM(H20:H23))</f>
        <v>4</v>
      </c>
      <c r="R21" s="33">
        <f>IF(SUM(E21:N21)=0,"",SUM(G20:G23))</f>
        <v>5</v>
      </c>
      <c r="S21" s="158">
        <v>2</v>
      </c>
      <c r="T21" s="159"/>
      <c r="V21" s="34">
        <f>+V27+V29+W30</f>
        <v>78</v>
      </c>
      <c r="W21" s="35">
        <f>+W27+W29+V30</f>
        <v>82</v>
      </c>
      <c r="X21" s="36">
        <f>+V21-W21</f>
        <v>-4</v>
      </c>
    </row>
    <row r="22" spans="1:24" ht="15">
      <c r="A22" s="37" t="s">
        <v>23</v>
      </c>
      <c r="B22" s="24">
        <v>1174</v>
      </c>
      <c r="C22" s="24" t="s">
        <v>98</v>
      </c>
      <c r="D22" s="38" t="s">
        <v>99</v>
      </c>
      <c r="E22" s="39">
        <f>+R26</f>
        <v>0</v>
      </c>
      <c r="F22" s="40">
        <f>+Q26</f>
        <v>3</v>
      </c>
      <c r="G22" s="39">
        <f>R29</f>
        <v>2</v>
      </c>
      <c r="H22" s="40">
        <f>Q29</f>
        <v>3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0</v>
      </c>
      <c r="P22" s="31">
        <f>IF(SUM(F22:O22)=0,"",COUNTIF(I20:I23,"3"))</f>
        <v>2</v>
      </c>
      <c r="Q22" s="32">
        <f>IF(SUM(E22:N22)=0,"",SUM(J20:J23))</f>
        <v>2</v>
      </c>
      <c r="R22" s="33">
        <f>IF(SUM(E22:N22)=0,"",SUM(I20:I23))</f>
        <v>6</v>
      </c>
      <c r="S22" s="158">
        <v>3</v>
      </c>
      <c r="T22" s="159"/>
      <c r="V22" s="34">
        <f>+W26+W29+V31</f>
        <v>60</v>
      </c>
      <c r="W22" s="35">
        <f>+V26+V29+W31</f>
        <v>82</v>
      </c>
      <c r="X22" s="36">
        <f>+V22-W22</f>
        <v>-22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customHeight="1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customHeight="1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customHeight="1" outlineLevel="1">
      <c r="A26" s="69" t="s">
        <v>40</v>
      </c>
      <c r="B26" s="105"/>
      <c r="C26" s="70" t="str">
        <f>IF(C20&gt;"",C20,"")</f>
        <v>Lindgren Hugo</v>
      </c>
      <c r="D26" s="71" t="str">
        <f>IF(C22&gt;"",C22,"")</f>
        <v>Kangas Martti</v>
      </c>
      <c r="E26" s="56"/>
      <c r="F26" s="72"/>
      <c r="G26" s="155">
        <v>9</v>
      </c>
      <c r="H26" s="156"/>
      <c r="I26" s="153">
        <v>7</v>
      </c>
      <c r="J26" s="154"/>
      <c r="K26" s="153">
        <v>4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20</v>
      </c>
      <c r="X26" s="79">
        <f aca="true" t="shared" si="14" ref="X26:X31">+V26-W26</f>
        <v>13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9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7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4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customHeight="1" outlineLevel="1">
      <c r="A27" s="69" t="s">
        <v>41</v>
      </c>
      <c r="B27" s="105"/>
      <c r="C27" s="70" t="str">
        <f>IF(C21&gt;"",C21,"")</f>
        <v>Ericsson Marcos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customHeight="1" outlineLevel="1" thickBot="1">
      <c r="A28" s="69" t="s">
        <v>42</v>
      </c>
      <c r="B28" s="105"/>
      <c r="C28" s="88" t="str">
        <f>IF(C20&gt;"",C20,"")</f>
        <v>Lindgren Hugo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customHeight="1" outlineLevel="1">
      <c r="A29" s="69" t="s">
        <v>43</v>
      </c>
      <c r="B29" s="105"/>
      <c r="C29" s="70" t="str">
        <f>IF(C21&gt;"",C21,"")</f>
        <v>Ericsson Marcos</v>
      </c>
      <c r="D29" s="82" t="str">
        <f>IF(C22&gt;"",C22,"")</f>
        <v>Kangas Martti</v>
      </c>
      <c r="E29" s="56"/>
      <c r="F29" s="72"/>
      <c r="G29" s="153">
        <v>-7</v>
      </c>
      <c r="H29" s="154"/>
      <c r="I29" s="153">
        <v>7</v>
      </c>
      <c r="J29" s="154"/>
      <c r="K29" s="153">
        <v>3</v>
      </c>
      <c r="L29" s="154"/>
      <c r="M29" s="153">
        <v>-9</v>
      </c>
      <c r="N29" s="154"/>
      <c r="O29" s="153">
        <v>8</v>
      </c>
      <c r="P29" s="154"/>
      <c r="Q29" s="73">
        <f t="shared" si="11"/>
        <v>3</v>
      </c>
      <c r="R29" s="74">
        <f t="shared" si="12"/>
        <v>2</v>
      </c>
      <c r="S29" s="84"/>
      <c r="T29" s="85"/>
      <c r="V29" s="77">
        <f t="shared" si="13"/>
        <v>49</v>
      </c>
      <c r="W29" s="78">
        <f t="shared" si="13"/>
        <v>40</v>
      </c>
      <c r="X29" s="79">
        <f t="shared" si="14"/>
        <v>9</v>
      </c>
      <c r="Z29" s="86">
        <f t="shared" si="21"/>
        <v>7</v>
      </c>
      <c r="AA29" s="87">
        <f t="shared" si="15"/>
        <v>11</v>
      </c>
      <c r="AB29" s="86">
        <f t="shared" si="21"/>
        <v>11</v>
      </c>
      <c r="AC29" s="87">
        <f t="shared" si="16"/>
        <v>7</v>
      </c>
      <c r="AD29" s="86">
        <f t="shared" si="21"/>
        <v>11</v>
      </c>
      <c r="AE29" s="87">
        <f t="shared" si="17"/>
        <v>3</v>
      </c>
      <c r="AF29" s="86">
        <f t="shared" si="21"/>
        <v>9</v>
      </c>
      <c r="AG29" s="87">
        <f t="shared" si="18"/>
        <v>11</v>
      </c>
      <c r="AH29" s="86">
        <f t="shared" si="19"/>
        <v>11</v>
      </c>
      <c r="AI29" s="87">
        <f t="shared" si="20"/>
        <v>8</v>
      </c>
    </row>
    <row r="30" spans="1:35" ht="15.75" customHeight="1" outlineLevel="1">
      <c r="A30" s="69" t="s">
        <v>44</v>
      </c>
      <c r="B30" s="105"/>
      <c r="C30" s="70" t="str">
        <f>IF(C20&gt;"",C20,"")</f>
        <v>Lindgren Hugo</v>
      </c>
      <c r="D30" s="82" t="str">
        <f>IF(C21&gt;"",C21,"")</f>
        <v>Ericsson Marcos</v>
      </c>
      <c r="E30" s="83"/>
      <c r="F30" s="72"/>
      <c r="G30" s="146">
        <v>-9</v>
      </c>
      <c r="H30" s="147"/>
      <c r="I30" s="146">
        <v>8</v>
      </c>
      <c r="J30" s="147"/>
      <c r="K30" s="148">
        <v>4</v>
      </c>
      <c r="L30" s="147"/>
      <c r="M30" s="146">
        <v>6</v>
      </c>
      <c r="N30" s="147"/>
      <c r="O30" s="146"/>
      <c r="P30" s="147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42</v>
      </c>
      <c r="W30" s="78">
        <f t="shared" si="13"/>
        <v>29</v>
      </c>
      <c r="X30" s="79">
        <f t="shared" si="14"/>
        <v>13</v>
      </c>
      <c r="Z30" s="86">
        <f t="shared" si="21"/>
        <v>9</v>
      </c>
      <c r="AA30" s="87">
        <f t="shared" si="15"/>
        <v>11</v>
      </c>
      <c r="AB30" s="86">
        <f t="shared" si="21"/>
        <v>11</v>
      </c>
      <c r="AC30" s="87">
        <f t="shared" si="16"/>
        <v>8</v>
      </c>
      <c r="AD30" s="86">
        <f t="shared" si="21"/>
        <v>11</v>
      </c>
      <c r="AE30" s="87">
        <f t="shared" si="17"/>
        <v>4</v>
      </c>
      <c r="AF30" s="86">
        <f t="shared" si="21"/>
        <v>11</v>
      </c>
      <c r="AG30" s="87">
        <f t="shared" si="18"/>
        <v>6</v>
      </c>
      <c r="AH30" s="86">
        <f t="shared" si="19"/>
        <v>0</v>
      </c>
      <c r="AI30" s="87">
        <f t="shared" si="20"/>
        <v>0</v>
      </c>
    </row>
    <row r="31" spans="1:35" ht="16.5" customHeight="1" outlineLevel="1" thickBot="1">
      <c r="A31" s="90" t="s">
        <v>45</v>
      </c>
      <c r="B31" s="106"/>
      <c r="C31" s="91" t="str">
        <f>IF(C22&gt;"",C22,"")</f>
        <v>Kangas Martti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103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5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43"/>
      <c r="Q34" s="143"/>
      <c r="R34" s="186">
        <v>0.5416666666666666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1300</v>
      </c>
      <c r="C36" s="24" t="s">
        <v>0</v>
      </c>
      <c r="D36" s="25" t="s">
        <v>1</v>
      </c>
      <c r="E36" s="26"/>
      <c r="F36" s="27"/>
      <c r="G36" s="28">
        <f>+Q46</f>
        <v>3</v>
      </c>
      <c r="H36" s="29">
        <f>+R46</f>
        <v>2</v>
      </c>
      <c r="I36" s="28">
        <f>Q42</f>
        <v>3</v>
      </c>
      <c r="J36" s="29">
        <f>R42</f>
        <v>2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4</v>
      </c>
      <c r="S36" s="158">
        <v>1</v>
      </c>
      <c r="T36" s="159"/>
      <c r="V36" s="34">
        <f>+V42+V44+V46</f>
        <v>109</v>
      </c>
      <c r="W36" s="35">
        <f>+W42+W44+W46</f>
        <v>99</v>
      </c>
      <c r="X36" s="36">
        <f>+V36-W36</f>
        <v>10</v>
      </c>
    </row>
    <row r="37" spans="1:24" ht="15">
      <c r="A37" s="37" t="s">
        <v>22</v>
      </c>
      <c r="B37" s="24">
        <v>1278</v>
      </c>
      <c r="C37" s="24" t="s">
        <v>97</v>
      </c>
      <c r="D37" s="38" t="s">
        <v>59</v>
      </c>
      <c r="E37" s="39">
        <f>+R46</f>
        <v>2</v>
      </c>
      <c r="F37" s="40">
        <f>+Q46</f>
        <v>3</v>
      </c>
      <c r="G37" s="41"/>
      <c r="H37" s="42"/>
      <c r="I37" s="39">
        <f>Q45</f>
        <v>2</v>
      </c>
      <c r="J37" s="40">
        <f>R45</f>
        <v>3</v>
      </c>
      <c r="K37" s="39">
        <f>Q43</f>
      </c>
      <c r="L37" s="40">
        <f>R43</f>
      </c>
      <c r="M37" s="39"/>
      <c r="N37" s="40"/>
      <c r="O37" s="30">
        <f>IF(SUM(E37:N37)=0,"",COUNTIF(H36:H39,"3"))</f>
        <v>0</v>
      </c>
      <c r="P37" s="31">
        <f>IF(SUM(F37:O37)=0,"",COUNTIF(G36:G39,"3"))</f>
        <v>2</v>
      </c>
      <c r="Q37" s="32">
        <f>IF(SUM(E37:N37)=0,"",SUM(H36:H39))</f>
        <v>4</v>
      </c>
      <c r="R37" s="33">
        <f>IF(SUM(E37:N37)=0,"",SUM(G36:G39))</f>
        <v>6</v>
      </c>
      <c r="S37" s="158">
        <v>3</v>
      </c>
      <c r="T37" s="159"/>
      <c r="V37" s="34">
        <f>+V43+V45+W46</f>
        <v>107</v>
      </c>
      <c r="W37" s="35">
        <f>+W43+W45+V46</f>
        <v>112</v>
      </c>
      <c r="X37" s="36">
        <f>+V37-W37</f>
        <v>-5</v>
      </c>
    </row>
    <row r="38" spans="1:24" ht="15">
      <c r="A38" s="37" t="s">
        <v>23</v>
      </c>
      <c r="B38" s="24">
        <v>1073</v>
      </c>
      <c r="C38" s="24" t="s">
        <v>62</v>
      </c>
      <c r="D38" s="38" t="s">
        <v>63</v>
      </c>
      <c r="E38" s="39">
        <f>+R42</f>
        <v>2</v>
      </c>
      <c r="F38" s="40">
        <f>+Q42</f>
        <v>3</v>
      </c>
      <c r="G38" s="39">
        <f>R45</f>
        <v>3</v>
      </c>
      <c r="H38" s="40">
        <f>Q45</f>
        <v>2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1</v>
      </c>
      <c r="P38" s="31">
        <f>IF(SUM(F38:O38)=0,"",COUNTIF(I36:I39,"3"))</f>
        <v>1</v>
      </c>
      <c r="Q38" s="32">
        <f>IF(SUM(E38:N38)=0,"",SUM(J36:J39))</f>
        <v>5</v>
      </c>
      <c r="R38" s="33">
        <f>IF(SUM(E38:N38)=0,"",SUM(I36:I39))</f>
        <v>5</v>
      </c>
      <c r="S38" s="158">
        <v>2</v>
      </c>
      <c r="T38" s="159"/>
      <c r="V38" s="34">
        <f>+W42+W45+V47</f>
        <v>105</v>
      </c>
      <c r="W38" s="35">
        <f>+V42+V45+W47</f>
        <v>110</v>
      </c>
      <c r="X38" s="36">
        <f>+V38-W38</f>
        <v>-5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customHeight="1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customHeight="1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customHeight="1" outlineLevel="1">
      <c r="A42" s="69" t="s">
        <v>40</v>
      </c>
      <c r="B42" s="105"/>
      <c r="C42" s="70" t="str">
        <f>IF(C36&gt;"",C36,"")</f>
        <v>Sjövold Alve</v>
      </c>
      <c r="D42" s="71" t="str">
        <f>IF(C38&gt;"",C38,"")</f>
        <v>Tikkanen Veeti</v>
      </c>
      <c r="E42" s="56"/>
      <c r="F42" s="72"/>
      <c r="G42" s="155">
        <v>-10</v>
      </c>
      <c r="H42" s="156"/>
      <c r="I42" s="153">
        <v>8</v>
      </c>
      <c r="J42" s="154"/>
      <c r="K42" s="153">
        <v>10</v>
      </c>
      <c r="L42" s="154"/>
      <c r="M42" s="153">
        <v>-9</v>
      </c>
      <c r="N42" s="154"/>
      <c r="O42" s="157">
        <v>8</v>
      </c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2</v>
      </c>
      <c r="S42" s="75"/>
      <c r="T42" s="76"/>
      <c r="V42" s="77">
        <f aca="true" t="shared" si="24" ref="V42:W47">+Z42+AB42+AD42+AF42+AH42</f>
        <v>53</v>
      </c>
      <c r="W42" s="78">
        <f t="shared" si="24"/>
        <v>49</v>
      </c>
      <c r="X42" s="79">
        <f aca="true" t="shared" si="25" ref="X42:X47">+V42-W42</f>
        <v>4</v>
      </c>
      <c r="Z42" s="80">
        <f>IF(G42="",0,IF(LEFT(G42,1)="-",ABS(G42),(IF(G42&gt;9,G42+2,11))))</f>
        <v>10</v>
      </c>
      <c r="AA42" s="81">
        <f aca="true" t="shared" si="26" ref="AA42:AA47">IF(G42="",0,IF(LEFT(G42,1)="-",(IF(ABS(G42)&gt;9,(ABS(G42)+2),11)),G42))</f>
        <v>12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8</v>
      </c>
      <c r="AD42" s="80">
        <f>IF(K42="",0,IF(LEFT(K42,1)="-",ABS(K42),(IF(K42&gt;9,K42+2,11))))</f>
        <v>12</v>
      </c>
      <c r="AE42" s="81">
        <f aca="true" t="shared" si="28" ref="AE42:AE47">IF(K42="",0,IF(LEFT(K42,1)="-",(IF(ABS(K42)&gt;9,(ABS(K42)+2),11)),K42))</f>
        <v>10</v>
      </c>
      <c r="AF42" s="80">
        <f>IF(M42="",0,IF(LEFT(M42,1)="-",ABS(M42),(IF(M42&gt;9,M42+2,11))))</f>
        <v>9</v>
      </c>
      <c r="AG42" s="81">
        <f aca="true" t="shared" si="29" ref="AG42:AG47">IF(M42="",0,IF(LEFT(M42,1)="-",(IF(ABS(M42)&gt;9,(ABS(M42)+2),11)),M42))</f>
        <v>11</v>
      </c>
      <c r="AH42" s="80">
        <f aca="true" t="shared" si="30" ref="AH42:AH47">IF(O42="",0,IF(LEFT(O42,1)="-",ABS(O42),(IF(O42&gt;9,O42+2,11))))</f>
        <v>11</v>
      </c>
      <c r="AI42" s="81">
        <f aca="true" t="shared" si="31" ref="AI42:AI47">IF(O42="",0,IF(LEFT(O42,1)="-",(IF(ABS(O42)&gt;9,(ABS(O42)+2),11)),O42))</f>
        <v>8</v>
      </c>
    </row>
    <row r="43" spans="1:35" ht="15.75" customHeight="1" outlineLevel="1">
      <c r="A43" s="69" t="s">
        <v>41</v>
      </c>
      <c r="B43" s="105"/>
      <c r="C43" s="70" t="str">
        <f>IF(C37&gt;"",C37,"")</f>
        <v>Nummenmaa Jyrki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customHeight="1" outlineLevel="1" thickBot="1">
      <c r="A44" s="69" t="s">
        <v>42</v>
      </c>
      <c r="B44" s="105"/>
      <c r="C44" s="88" t="str">
        <f>IF(C36&gt;"",C36,"")</f>
        <v>Sjövold Alve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customHeight="1" outlineLevel="1">
      <c r="A45" s="69" t="s">
        <v>43</v>
      </c>
      <c r="B45" s="105"/>
      <c r="C45" s="70" t="str">
        <f>IF(C37&gt;"",C37,"")</f>
        <v>Nummenmaa Jyrki</v>
      </c>
      <c r="D45" s="82" t="str">
        <f>IF(C38&gt;"",C38,"")</f>
        <v>Tikkanen Veeti</v>
      </c>
      <c r="E45" s="56"/>
      <c r="F45" s="72"/>
      <c r="G45" s="153">
        <v>-9</v>
      </c>
      <c r="H45" s="154"/>
      <c r="I45" s="153">
        <v>5</v>
      </c>
      <c r="J45" s="154"/>
      <c r="K45" s="153">
        <v>-9</v>
      </c>
      <c r="L45" s="154"/>
      <c r="M45" s="153">
        <v>18</v>
      </c>
      <c r="N45" s="154"/>
      <c r="O45" s="153">
        <v>-8</v>
      </c>
      <c r="P45" s="154"/>
      <c r="Q45" s="73">
        <f t="shared" si="22"/>
        <v>2</v>
      </c>
      <c r="R45" s="74">
        <f t="shared" si="23"/>
        <v>3</v>
      </c>
      <c r="S45" s="84"/>
      <c r="T45" s="85"/>
      <c r="V45" s="77">
        <f t="shared" si="24"/>
        <v>57</v>
      </c>
      <c r="W45" s="78">
        <f t="shared" si="24"/>
        <v>56</v>
      </c>
      <c r="X45" s="79">
        <f t="shared" si="25"/>
        <v>1</v>
      </c>
      <c r="Z45" s="86">
        <f t="shared" si="32"/>
        <v>9</v>
      </c>
      <c r="AA45" s="87">
        <f t="shared" si="26"/>
        <v>11</v>
      </c>
      <c r="AB45" s="86">
        <f t="shared" si="32"/>
        <v>11</v>
      </c>
      <c r="AC45" s="87">
        <f t="shared" si="27"/>
        <v>5</v>
      </c>
      <c r="AD45" s="86">
        <f t="shared" si="32"/>
        <v>9</v>
      </c>
      <c r="AE45" s="87">
        <f t="shared" si="28"/>
        <v>11</v>
      </c>
      <c r="AF45" s="86">
        <f t="shared" si="32"/>
        <v>20</v>
      </c>
      <c r="AG45" s="87">
        <f t="shared" si="29"/>
        <v>18</v>
      </c>
      <c r="AH45" s="86">
        <f t="shared" si="30"/>
        <v>8</v>
      </c>
      <c r="AI45" s="87">
        <f t="shared" si="31"/>
        <v>11</v>
      </c>
    </row>
    <row r="46" spans="1:35" ht="15.75" customHeight="1" outlineLevel="1">
      <c r="A46" s="69" t="s">
        <v>44</v>
      </c>
      <c r="B46" s="105"/>
      <c r="C46" s="70" t="str">
        <f>IF(C36&gt;"",C36,"")</f>
        <v>Sjövold Alve</v>
      </c>
      <c r="D46" s="82" t="str">
        <f>IF(C37&gt;"",C37,"")</f>
        <v>Nummenmaa Jyrki</v>
      </c>
      <c r="E46" s="83"/>
      <c r="F46" s="72"/>
      <c r="G46" s="146">
        <v>5</v>
      </c>
      <c r="H46" s="147"/>
      <c r="I46" s="146">
        <v>9</v>
      </c>
      <c r="J46" s="147"/>
      <c r="K46" s="148">
        <v>-9</v>
      </c>
      <c r="L46" s="147"/>
      <c r="M46" s="146">
        <v>-11</v>
      </c>
      <c r="N46" s="147"/>
      <c r="O46" s="146">
        <v>12</v>
      </c>
      <c r="P46" s="147"/>
      <c r="Q46" s="73">
        <f t="shared" si="22"/>
        <v>3</v>
      </c>
      <c r="R46" s="74">
        <f t="shared" si="23"/>
        <v>2</v>
      </c>
      <c r="S46" s="84"/>
      <c r="T46" s="85"/>
      <c r="V46" s="77">
        <f t="shared" si="24"/>
        <v>56</v>
      </c>
      <c r="W46" s="78">
        <f t="shared" si="24"/>
        <v>50</v>
      </c>
      <c r="X46" s="79">
        <f t="shared" si="25"/>
        <v>6</v>
      </c>
      <c r="Z46" s="86">
        <f t="shared" si="32"/>
        <v>11</v>
      </c>
      <c r="AA46" s="87">
        <f t="shared" si="26"/>
        <v>5</v>
      </c>
      <c r="AB46" s="86">
        <f t="shared" si="32"/>
        <v>11</v>
      </c>
      <c r="AC46" s="87">
        <f t="shared" si="27"/>
        <v>9</v>
      </c>
      <c r="AD46" s="86">
        <f t="shared" si="32"/>
        <v>9</v>
      </c>
      <c r="AE46" s="87">
        <f t="shared" si="28"/>
        <v>11</v>
      </c>
      <c r="AF46" s="86">
        <f t="shared" si="32"/>
        <v>11</v>
      </c>
      <c r="AG46" s="87">
        <f t="shared" si="29"/>
        <v>13</v>
      </c>
      <c r="AH46" s="86">
        <f t="shared" si="30"/>
        <v>14</v>
      </c>
      <c r="AI46" s="87">
        <f t="shared" si="31"/>
        <v>12</v>
      </c>
    </row>
    <row r="47" spans="1:35" ht="16.5" customHeight="1" outlineLevel="1" thickBot="1">
      <c r="A47" s="90" t="s">
        <v>45</v>
      </c>
      <c r="B47" s="106"/>
      <c r="C47" s="91" t="str">
        <f>IF(C38&gt;"",C38,"")</f>
        <v>Tikkanen Veeti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01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171" t="s">
        <v>103</v>
      </c>
      <c r="L49" s="172"/>
      <c r="M49" s="172"/>
      <c r="N49" s="173"/>
      <c r="O49" s="174" t="s">
        <v>15</v>
      </c>
      <c r="P49" s="175"/>
      <c r="Q49" s="175"/>
      <c r="R49" s="176">
        <v>4</v>
      </c>
      <c r="S49" s="177"/>
      <c r="T49" s="178"/>
    </row>
    <row r="50" spans="1:20" ht="16.5" thickBot="1">
      <c r="A50" s="8"/>
      <c r="B50" s="102"/>
      <c r="C50" s="9" t="s">
        <v>10</v>
      </c>
      <c r="D50" s="10" t="s">
        <v>16</v>
      </c>
      <c r="E50" s="179">
        <v>4</v>
      </c>
      <c r="F50" s="180"/>
      <c r="G50" s="181"/>
      <c r="H50" s="182" t="s">
        <v>17</v>
      </c>
      <c r="I50" s="183"/>
      <c r="J50" s="183"/>
      <c r="K50" s="184">
        <v>41573</v>
      </c>
      <c r="L50" s="184"/>
      <c r="M50" s="184"/>
      <c r="N50" s="185"/>
      <c r="O50" s="11" t="s">
        <v>18</v>
      </c>
      <c r="P50" s="143"/>
      <c r="Q50" s="143"/>
      <c r="R50" s="186">
        <v>0.5416666666666666</v>
      </c>
      <c r="S50" s="187"/>
      <c r="T50" s="188"/>
    </row>
    <row r="51" spans="1:24" ht="16.5" thickTop="1">
      <c r="A51" s="13"/>
      <c r="B51" s="14" t="s">
        <v>142</v>
      </c>
      <c r="C51" s="14" t="s">
        <v>19</v>
      </c>
      <c r="D51" s="15" t="s">
        <v>20</v>
      </c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7" t="s">
        <v>24</v>
      </c>
      <c r="L51" s="168"/>
      <c r="M51" s="167"/>
      <c r="N51" s="168"/>
      <c r="O51" s="16" t="s">
        <v>25</v>
      </c>
      <c r="P51" s="17" t="s">
        <v>26</v>
      </c>
      <c r="Q51" s="18" t="s">
        <v>27</v>
      </c>
      <c r="R51" s="19"/>
      <c r="S51" s="169" t="s">
        <v>28</v>
      </c>
      <c r="T51" s="170"/>
      <c r="V51" s="20" t="s">
        <v>29</v>
      </c>
      <c r="W51" s="21"/>
      <c r="X51" s="22" t="s">
        <v>30</v>
      </c>
    </row>
    <row r="52" spans="1:24" ht="15">
      <c r="A52" s="23" t="s">
        <v>21</v>
      </c>
      <c r="B52" s="24">
        <v>1300</v>
      </c>
      <c r="C52" s="24" t="s">
        <v>81</v>
      </c>
      <c r="D52" s="25" t="s">
        <v>1</v>
      </c>
      <c r="E52" s="26"/>
      <c r="F52" s="27"/>
      <c r="G52" s="28">
        <f>+Q62</f>
      </c>
      <c r="H52" s="29">
        <f>+R62</f>
      </c>
      <c r="I52" s="28">
        <f>Q58</f>
      </c>
      <c r="J52" s="29">
        <f>R58</f>
      </c>
      <c r="K52" s="28">
        <f>Q60</f>
      </c>
      <c r="L52" s="29">
        <f>R60</f>
      </c>
      <c r="M52" s="28"/>
      <c r="N52" s="29"/>
      <c r="O52" s="30">
        <f>IF(SUM(E52:N52)=0,"",COUNTIF(F52:F55,"3"))</f>
      </c>
      <c r="P52" s="31">
        <f>IF(SUM(F52:O52)=0,"",COUNTIF(E52:E55,"3"))</f>
      </c>
      <c r="Q52" s="32">
        <f>IF(SUM(E52:N52)=0,"",SUM(F52:F55))</f>
      </c>
      <c r="R52" s="33">
        <f>IF(SUM(E52:N52)=0,"",SUM(E52:E55))</f>
      </c>
      <c r="S52" s="158"/>
      <c r="T52" s="159"/>
      <c r="V52" s="34">
        <f>+V58+V60+V62</f>
        <v>0</v>
      </c>
      <c r="W52" s="35">
        <f>+W58+W60+W62</f>
        <v>0</v>
      </c>
      <c r="X52" s="36">
        <f>+V52-W52</f>
        <v>0</v>
      </c>
    </row>
    <row r="53" spans="1:24" ht="15">
      <c r="A53" s="37" t="s">
        <v>22</v>
      </c>
      <c r="B53" s="24">
        <v>1233</v>
      </c>
      <c r="C53" s="24" t="s">
        <v>100</v>
      </c>
      <c r="D53" s="38" t="s">
        <v>101</v>
      </c>
      <c r="E53" s="39">
        <f>+R62</f>
      </c>
      <c r="F53" s="40">
        <f>+Q62</f>
      </c>
      <c r="G53" s="41"/>
      <c r="H53" s="42"/>
      <c r="I53" s="39">
        <f>Q61</f>
        <v>3</v>
      </c>
      <c r="J53" s="40">
        <f>R61</f>
        <v>0</v>
      </c>
      <c r="K53" s="39">
        <f>Q59</f>
        <v>1</v>
      </c>
      <c r="L53" s="40">
        <f>R59</f>
        <v>3</v>
      </c>
      <c r="M53" s="39"/>
      <c r="N53" s="40"/>
      <c r="O53" s="30">
        <f>IF(SUM(E53:N53)=0,"",COUNTIF(H52:H55,"3"))</f>
        <v>1</v>
      </c>
      <c r="P53" s="31">
        <f>IF(SUM(F53:O53)=0,"",COUNTIF(G52:G55,"3"))</f>
        <v>1</v>
      </c>
      <c r="Q53" s="32">
        <f>IF(SUM(E53:N53)=0,"",SUM(H52:H55))</f>
        <v>4</v>
      </c>
      <c r="R53" s="33">
        <f>IF(SUM(E53:N53)=0,"",SUM(G52:G55))</f>
        <v>3</v>
      </c>
      <c r="S53" s="158">
        <v>1</v>
      </c>
      <c r="T53" s="159"/>
      <c r="V53" s="34">
        <f>+V59+V61+W62</f>
        <v>63</v>
      </c>
      <c r="W53" s="35">
        <f>+W59+W61+V62</f>
        <v>50</v>
      </c>
      <c r="X53" s="36">
        <f>+V53-W53</f>
        <v>13</v>
      </c>
    </row>
    <row r="54" spans="1:24" ht="15">
      <c r="A54" s="37" t="s">
        <v>23</v>
      </c>
      <c r="B54" s="24">
        <v>1100</v>
      </c>
      <c r="C54" s="24" t="s">
        <v>2</v>
      </c>
      <c r="D54" s="38" t="s">
        <v>3</v>
      </c>
      <c r="E54" s="39">
        <f>+R58</f>
      </c>
      <c r="F54" s="40">
        <f>+Q58</f>
      </c>
      <c r="G54" s="39">
        <f>R61</f>
        <v>0</v>
      </c>
      <c r="H54" s="40">
        <f>Q61</f>
        <v>3</v>
      </c>
      <c r="I54" s="41"/>
      <c r="J54" s="42"/>
      <c r="K54" s="39">
        <f>Q63</f>
        <v>3</v>
      </c>
      <c r="L54" s="40">
        <f>R63</f>
        <v>2</v>
      </c>
      <c r="M54" s="39"/>
      <c r="N54" s="40"/>
      <c r="O54" s="30">
        <f>IF(SUM(E54:N54)=0,"",COUNTIF(J52:J55,"3"))</f>
        <v>1</v>
      </c>
      <c r="P54" s="31">
        <f>IF(SUM(F54:O54)=0,"",COUNTIF(I52:I55,"3"))</f>
        <v>1</v>
      </c>
      <c r="Q54" s="32">
        <f>IF(SUM(E54:N54)=0,"",SUM(J52:J55))</f>
        <v>3</v>
      </c>
      <c r="R54" s="33">
        <f>IF(SUM(E54:N54)=0,"",SUM(I52:I55))</f>
        <v>5</v>
      </c>
      <c r="S54" s="158">
        <v>3</v>
      </c>
      <c r="T54" s="159"/>
      <c r="V54" s="34">
        <f>+W58+W61+V63</f>
        <v>60</v>
      </c>
      <c r="W54" s="35">
        <f>+V58+V61+W63</f>
        <v>83</v>
      </c>
      <c r="X54" s="36">
        <f>+V54-W54</f>
        <v>-23</v>
      </c>
    </row>
    <row r="55" spans="1:24" ht="15.75" thickBot="1">
      <c r="A55" s="43" t="s">
        <v>24</v>
      </c>
      <c r="B55" s="44">
        <v>1056</v>
      </c>
      <c r="C55" s="44" t="s">
        <v>82</v>
      </c>
      <c r="D55" s="45" t="s">
        <v>13</v>
      </c>
      <c r="E55" s="46">
        <f>R60</f>
      </c>
      <c r="F55" s="47">
        <f>Q60</f>
      </c>
      <c r="G55" s="46">
        <f>R59</f>
        <v>3</v>
      </c>
      <c r="H55" s="47">
        <f>Q59</f>
        <v>1</v>
      </c>
      <c r="I55" s="46">
        <f>R63</f>
        <v>2</v>
      </c>
      <c r="J55" s="47">
        <f>Q63</f>
        <v>3</v>
      </c>
      <c r="K55" s="48"/>
      <c r="L55" s="49"/>
      <c r="M55" s="46"/>
      <c r="N55" s="47"/>
      <c r="O55" s="50">
        <f>IF(SUM(E55:N55)=0,"",COUNTIF(L52:L55,"3"))</f>
        <v>1</v>
      </c>
      <c r="P55" s="51">
        <f>IF(SUM(F55:O55)=0,"",COUNTIF(K52:K55,"3"))</f>
        <v>1</v>
      </c>
      <c r="Q55" s="52">
        <f>IF(SUM(E55:N56)=0,"",SUM(L52:L55))</f>
        <v>5</v>
      </c>
      <c r="R55" s="53">
        <f>IF(SUM(E55:N55)=0,"",SUM(K52:K55))</f>
        <v>4</v>
      </c>
      <c r="S55" s="160">
        <v>2</v>
      </c>
      <c r="T55" s="161"/>
      <c r="V55" s="34">
        <f>+W59+W60+W63</f>
        <v>91</v>
      </c>
      <c r="W55" s="35">
        <f>+V59+V60+V63</f>
        <v>81</v>
      </c>
      <c r="X55" s="36">
        <f>+V55-W55</f>
        <v>10</v>
      </c>
    </row>
    <row r="56" spans="1:25" ht="16.5" customHeight="1" outlineLevel="1" thickTop="1">
      <c r="A56" s="54"/>
      <c r="B56" s="103"/>
      <c r="C56" s="55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32</v>
      </c>
      <c r="X56" s="61">
        <f>SUM(X52:X55)</f>
        <v>0</v>
      </c>
      <c r="Y56" s="60" t="str">
        <f>IF(X56=0,"OK","Virhe")</f>
        <v>OK</v>
      </c>
    </row>
    <row r="57" spans="1:24" ht="16.5" customHeight="1" outlineLevel="1" thickBot="1">
      <c r="A57" s="62"/>
      <c r="B57" s="104"/>
      <c r="C57" s="63" t="s">
        <v>33</v>
      </c>
      <c r="D57" s="64"/>
      <c r="E57" s="64"/>
      <c r="F57" s="65"/>
      <c r="G57" s="162" t="s">
        <v>34</v>
      </c>
      <c r="H57" s="163"/>
      <c r="I57" s="164" t="s">
        <v>35</v>
      </c>
      <c r="J57" s="163"/>
      <c r="K57" s="164" t="s">
        <v>36</v>
      </c>
      <c r="L57" s="163"/>
      <c r="M57" s="164" t="s">
        <v>37</v>
      </c>
      <c r="N57" s="163"/>
      <c r="O57" s="164" t="s">
        <v>38</v>
      </c>
      <c r="P57" s="163"/>
      <c r="Q57" s="165" t="s">
        <v>39</v>
      </c>
      <c r="R57" s="166"/>
      <c r="T57" s="66"/>
      <c r="V57" s="67" t="s">
        <v>29</v>
      </c>
      <c r="W57" s="68"/>
      <c r="X57" s="22" t="s">
        <v>30</v>
      </c>
    </row>
    <row r="58" spans="1:35" ht="15.75" customHeight="1" outlineLevel="1">
      <c r="A58" s="69" t="s">
        <v>40</v>
      </c>
      <c r="B58" s="105"/>
      <c r="C58" s="70" t="str">
        <f>IF(C52&gt;"",C52,"")</f>
        <v>Viklund Jonathan</v>
      </c>
      <c r="D58" s="71" t="str">
        <f>IF(C54&gt;"",C54,"")</f>
        <v>Zulfukarova Adelina</v>
      </c>
      <c r="E58" s="56"/>
      <c r="F58" s="72"/>
      <c r="G58" s="155"/>
      <c r="H58" s="156"/>
      <c r="I58" s="153"/>
      <c r="J58" s="154"/>
      <c r="K58" s="153"/>
      <c r="L58" s="154"/>
      <c r="M58" s="153"/>
      <c r="N58" s="154"/>
      <c r="O58" s="157"/>
      <c r="P58" s="154"/>
      <c r="Q58" s="73">
        <f aca="true" t="shared" si="33" ref="Q58:Q63">IF(COUNT(G58:O58)=0,"",COUNTIF(G58:O58,"&gt;=0"))</f>
      </c>
      <c r="R58" s="74">
        <f aca="true" t="shared" si="34" ref="R58:R63">IF(COUNT(G58:O58)=0,"",(IF(LEFT(G58,1)="-",1,0)+IF(LEFT(I58,1)="-",1,0)+IF(LEFT(K58,1)="-",1,0)+IF(LEFT(M58,1)="-",1,0)+IF(LEFT(O58,1)="-",1,0)))</f>
      </c>
      <c r="S58" s="75"/>
      <c r="T58" s="76"/>
      <c r="V58" s="77">
        <f aca="true" t="shared" si="35" ref="V58:W63">+Z58+AB58+AD58+AF58+AH58</f>
        <v>0</v>
      </c>
      <c r="W58" s="78">
        <f t="shared" si="35"/>
        <v>0</v>
      </c>
      <c r="X58" s="79">
        <f aca="true" t="shared" si="36" ref="X58:X63">+V58-W58</f>
        <v>0</v>
      </c>
      <c r="Z58" s="80">
        <f>IF(G58="",0,IF(LEFT(G58,1)="-",ABS(G58),(IF(G58&gt;9,G58+2,11))))</f>
        <v>0</v>
      </c>
      <c r="AA58" s="81">
        <f aca="true" t="shared" si="37" ref="AA58:AA63">IF(G58="",0,IF(LEFT(G58,1)="-",(IF(ABS(G58)&gt;9,(ABS(G58)+2),11)),G58))</f>
        <v>0</v>
      </c>
      <c r="AB58" s="80">
        <f>IF(I58="",0,IF(LEFT(I58,1)="-",ABS(I58),(IF(I58&gt;9,I58+2,11))))</f>
        <v>0</v>
      </c>
      <c r="AC58" s="81">
        <f aca="true" t="shared" si="38" ref="AC58:AC63">IF(I58="",0,IF(LEFT(I58,1)="-",(IF(ABS(I58)&gt;9,(ABS(I58)+2),11)),I58))</f>
        <v>0</v>
      </c>
      <c r="AD58" s="80">
        <f>IF(K58="",0,IF(LEFT(K58,1)="-",ABS(K58),(IF(K58&gt;9,K58+2,11))))</f>
        <v>0</v>
      </c>
      <c r="AE58" s="81">
        <f aca="true" t="shared" si="39" ref="AE58:AE63">IF(K58="",0,IF(LEFT(K58,1)="-",(IF(ABS(K58)&gt;9,(ABS(K58)+2),11)),K58))</f>
        <v>0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customHeight="1" outlineLevel="1">
      <c r="A59" s="69" t="s">
        <v>41</v>
      </c>
      <c r="B59" s="105"/>
      <c r="C59" s="70" t="str">
        <f>IF(C53&gt;"",C53,"")</f>
        <v>Ollikainen Jorma</v>
      </c>
      <c r="D59" s="82" t="str">
        <f>IF(C55&gt;"",C55,"")</f>
        <v>Holmberg Erik</v>
      </c>
      <c r="E59" s="83"/>
      <c r="F59" s="72"/>
      <c r="G59" s="146">
        <v>-6</v>
      </c>
      <c r="H59" s="147"/>
      <c r="I59" s="146">
        <v>-7</v>
      </c>
      <c r="J59" s="147"/>
      <c r="K59" s="146">
        <v>8</v>
      </c>
      <c r="L59" s="147"/>
      <c r="M59" s="146">
        <v>-6</v>
      </c>
      <c r="N59" s="147"/>
      <c r="O59" s="146"/>
      <c r="P59" s="147"/>
      <c r="Q59" s="73">
        <f t="shared" si="33"/>
        <v>1</v>
      </c>
      <c r="R59" s="74">
        <f t="shared" si="34"/>
        <v>3</v>
      </c>
      <c r="S59" s="84"/>
      <c r="T59" s="85"/>
      <c r="V59" s="77">
        <f t="shared" si="35"/>
        <v>30</v>
      </c>
      <c r="W59" s="78">
        <f t="shared" si="35"/>
        <v>41</v>
      </c>
      <c r="X59" s="79">
        <f t="shared" si="36"/>
        <v>-11</v>
      </c>
      <c r="Z59" s="86">
        <f>IF(G59="",0,IF(LEFT(G59,1)="-",ABS(G59),(IF(G59&gt;9,G59+2,11))))</f>
        <v>6</v>
      </c>
      <c r="AA59" s="87">
        <f t="shared" si="37"/>
        <v>11</v>
      </c>
      <c r="AB59" s="86">
        <f>IF(I59="",0,IF(LEFT(I59,1)="-",ABS(I59),(IF(I59&gt;9,I59+2,11))))</f>
        <v>7</v>
      </c>
      <c r="AC59" s="87">
        <f t="shared" si="38"/>
        <v>11</v>
      </c>
      <c r="AD59" s="86">
        <f>IF(K59="",0,IF(LEFT(K59,1)="-",ABS(K59),(IF(K59&gt;9,K59+2,11))))</f>
        <v>11</v>
      </c>
      <c r="AE59" s="87">
        <f t="shared" si="39"/>
        <v>8</v>
      </c>
      <c r="AF59" s="86">
        <f>IF(M59="",0,IF(LEFT(M59,1)="-",ABS(M59),(IF(M59&gt;9,M59+2,11))))</f>
        <v>6</v>
      </c>
      <c r="AG59" s="87">
        <f t="shared" si="40"/>
        <v>11</v>
      </c>
      <c r="AH59" s="86">
        <f t="shared" si="41"/>
        <v>0</v>
      </c>
      <c r="AI59" s="87">
        <f t="shared" si="42"/>
        <v>0</v>
      </c>
    </row>
    <row r="60" spans="1:35" ht="16.5" customHeight="1" outlineLevel="1" thickBot="1">
      <c r="A60" s="69" t="s">
        <v>42</v>
      </c>
      <c r="B60" s="105"/>
      <c r="C60" s="88" t="str">
        <f>IF(C52&gt;"",C52,"")</f>
        <v>Viklund Jonathan</v>
      </c>
      <c r="D60" s="89" t="str">
        <f>IF(C55&gt;"",C55,"")</f>
        <v>Holmberg Erik</v>
      </c>
      <c r="E60" s="64"/>
      <c r="F60" s="65"/>
      <c r="G60" s="151"/>
      <c r="H60" s="152"/>
      <c r="I60" s="151"/>
      <c r="J60" s="152"/>
      <c r="K60" s="151"/>
      <c r="L60" s="152"/>
      <c r="M60" s="151"/>
      <c r="N60" s="152"/>
      <c r="O60" s="151"/>
      <c r="P60" s="152"/>
      <c r="Q60" s="73">
        <f t="shared" si="33"/>
      </c>
      <c r="R60" s="74">
        <f t="shared" si="34"/>
      </c>
      <c r="S60" s="84"/>
      <c r="T60" s="85"/>
      <c r="V60" s="77">
        <f t="shared" si="35"/>
        <v>0</v>
      </c>
      <c r="W60" s="78">
        <f t="shared" si="35"/>
        <v>0</v>
      </c>
      <c r="X60" s="79">
        <f t="shared" si="36"/>
        <v>0</v>
      </c>
      <c r="Z60" s="86">
        <f aca="true" t="shared" si="43" ref="Z60:AF63">IF(G60="",0,IF(LEFT(G60,1)="-",ABS(G60),(IF(G60&gt;9,G60+2,11))))</f>
        <v>0</v>
      </c>
      <c r="AA60" s="87">
        <f t="shared" si="37"/>
        <v>0</v>
      </c>
      <c r="AB60" s="86">
        <f t="shared" si="43"/>
        <v>0</v>
      </c>
      <c r="AC60" s="87">
        <f t="shared" si="38"/>
        <v>0</v>
      </c>
      <c r="AD60" s="86">
        <f t="shared" si="43"/>
        <v>0</v>
      </c>
      <c r="AE60" s="87">
        <f t="shared" si="39"/>
        <v>0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customHeight="1" outlineLevel="1">
      <c r="A61" s="69" t="s">
        <v>43</v>
      </c>
      <c r="B61" s="105"/>
      <c r="C61" s="70" t="str">
        <f>IF(C53&gt;"",C53,"")</f>
        <v>Ollikainen Jorma</v>
      </c>
      <c r="D61" s="82" t="str">
        <f>IF(C54&gt;"",C54,"")</f>
        <v>Zulfukarova Adelina</v>
      </c>
      <c r="E61" s="56"/>
      <c r="F61" s="72"/>
      <c r="G61" s="153">
        <v>2</v>
      </c>
      <c r="H61" s="154"/>
      <c r="I61" s="153">
        <v>4</v>
      </c>
      <c r="J61" s="154"/>
      <c r="K61" s="153">
        <v>3</v>
      </c>
      <c r="L61" s="154"/>
      <c r="M61" s="153"/>
      <c r="N61" s="154"/>
      <c r="O61" s="153"/>
      <c r="P61" s="154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33</v>
      </c>
      <c r="W61" s="78">
        <f t="shared" si="35"/>
        <v>9</v>
      </c>
      <c r="X61" s="79">
        <f t="shared" si="36"/>
        <v>24</v>
      </c>
      <c r="Z61" s="86">
        <f t="shared" si="43"/>
        <v>11</v>
      </c>
      <c r="AA61" s="87">
        <f t="shared" si="37"/>
        <v>2</v>
      </c>
      <c r="AB61" s="86">
        <f t="shared" si="43"/>
        <v>11</v>
      </c>
      <c r="AC61" s="87">
        <f t="shared" si="38"/>
        <v>4</v>
      </c>
      <c r="AD61" s="86">
        <f t="shared" si="43"/>
        <v>11</v>
      </c>
      <c r="AE61" s="87">
        <f t="shared" si="39"/>
        <v>3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customHeight="1" outlineLevel="1">
      <c r="A62" s="69" t="s">
        <v>44</v>
      </c>
      <c r="B62" s="105"/>
      <c r="C62" s="70" t="str">
        <f>IF(C52&gt;"",C52,"")</f>
        <v>Viklund Jonathan</v>
      </c>
      <c r="D62" s="82" t="str">
        <f>IF(C53&gt;"",C53,"")</f>
        <v>Ollikainen Jorma</v>
      </c>
      <c r="E62" s="83"/>
      <c r="F62" s="72"/>
      <c r="G62" s="146"/>
      <c r="H62" s="147"/>
      <c r="I62" s="146"/>
      <c r="J62" s="147"/>
      <c r="K62" s="148"/>
      <c r="L62" s="147"/>
      <c r="M62" s="146"/>
      <c r="N62" s="147"/>
      <c r="O62" s="146"/>
      <c r="P62" s="147"/>
      <c r="Q62" s="73">
        <f t="shared" si="33"/>
      </c>
      <c r="R62" s="74">
        <f t="shared" si="34"/>
      </c>
      <c r="S62" s="84"/>
      <c r="T62" s="85"/>
      <c r="V62" s="77">
        <f t="shared" si="35"/>
        <v>0</v>
      </c>
      <c r="W62" s="78">
        <f t="shared" si="35"/>
        <v>0</v>
      </c>
      <c r="X62" s="79">
        <f t="shared" si="36"/>
        <v>0</v>
      </c>
      <c r="Z62" s="86">
        <f t="shared" si="43"/>
        <v>0</v>
      </c>
      <c r="AA62" s="87">
        <f t="shared" si="37"/>
        <v>0</v>
      </c>
      <c r="AB62" s="86">
        <f t="shared" si="43"/>
        <v>0</v>
      </c>
      <c r="AC62" s="87">
        <f t="shared" si="38"/>
        <v>0</v>
      </c>
      <c r="AD62" s="86">
        <f t="shared" si="43"/>
        <v>0</v>
      </c>
      <c r="AE62" s="87">
        <f t="shared" si="39"/>
        <v>0</v>
      </c>
      <c r="AF62" s="86">
        <f t="shared" si="43"/>
        <v>0</v>
      </c>
      <c r="AG62" s="87">
        <f t="shared" si="40"/>
        <v>0</v>
      </c>
      <c r="AH62" s="86">
        <f t="shared" si="41"/>
        <v>0</v>
      </c>
      <c r="AI62" s="87">
        <f t="shared" si="42"/>
        <v>0</v>
      </c>
    </row>
    <row r="63" spans="1:35" ht="16.5" customHeight="1" outlineLevel="1" thickBot="1">
      <c r="A63" s="90" t="s">
        <v>45</v>
      </c>
      <c r="B63" s="106"/>
      <c r="C63" s="91" t="str">
        <f>IF(C54&gt;"",C54,"")</f>
        <v>Zulfukarova Adelina</v>
      </c>
      <c r="D63" s="92" t="str">
        <f>IF(C55&gt;"",C55,"")</f>
        <v>Holmberg Erik</v>
      </c>
      <c r="E63" s="93"/>
      <c r="F63" s="94"/>
      <c r="G63" s="149">
        <v>8</v>
      </c>
      <c r="H63" s="150"/>
      <c r="I63" s="149">
        <v>6</v>
      </c>
      <c r="J63" s="150"/>
      <c r="K63" s="149">
        <v>-6</v>
      </c>
      <c r="L63" s="150"/>
      <c r="M63" s="149">
        <v>-7</v>
      </c>
      <c r="N63" s="150"/>
      <c r="O63" s="149">
        <v>14</v>
      </c>
      <c r="P63" s="150"/>
      <c r="Q63" s="95">
        <f t="shared" si="33"/>
        <v>3</v>
      </c>
      <c r="R63" s="96">
        <f t="shared" si="34"/>
        <v>2</v>
      </c>
      <c r="S63" s="97"/>
      <c r="T63" s="98"/>
      <c r="V63" s="77">
        <f t="shared" si="35"/>
        <v>51</v>
      </c>
      <c r="W63" s="78">
        <f t="shared" si="35"/>
        <v>50</v>
      </c>
      <c r="X63" s="79">
        <f t="shared" si="36"/>
        <v>1</v>
      </c>
      <c r="Z63" s="99">
        <f t="shared" si="43"/>
        <v>11</v>
      </c>
      <c r="AA63" s="100">
        <f t="shared" si="37"/>
        <v>8</v>
      </c>
      <c r="AB63" s="99">
        <f t="shared" si="43"/>
        <v>11</v>
      </c>
      <c r="AC63" s="100">
        <f t="shared" si="38"/>
        <v>6</v>
      </c>
      <c r="AD63" s="99">
        <f t="shared" si="43"/>
        <v>6</v>
      </c>
      <c r="AE63" s="100">
        <f t="shared" si="39"/>
        <v>11</v>
      </c>
      <c r="AF63" s="99">
        <f t="shared" si="43"/>
        <v>7</v>
      </c>
      <c r="AG63" s="100">
        <f t="shared" si="40"/>
        <v>11</v>
      </c>
      <c r="AH63" s="99">
        <f t="shared" si="41"/>
        <v>16</v>
      </c>
      <c r="AI63" s="100">
        <f t="shared" si="42"/>
        <v>14</v>
      </c>
    </row>
    <row r="64" ht="16.5" thickBot="1" thickTop="1"/>
    <row r="65" spans="1:20" ht="16.5" thickTop="1">
      <c r="A65" s="2"/>
      <c r="B65" s="101"/>
      <c r="C65" s="3" t="s">
        <v>6</v>
      </c>
      <c r="D65" s="4"/>
      <c r="E65" s="4"/>
      <c r="F65" s="4"/>
      <c r="G65" s="5"/>
      <c r="H65" s="4"/>
      <c r="I65" s="6" t="s">
        <v>7</v>
      </c>
      <c r="J65" s="7"/>
      <c r="K65" s="171" t="s">
        <v>103</v>
      </c>
      <c r="L65" s="172"/>
      <c r="M65" s="172"/>
      <c r="N65" s="173"/>
      <c r="O65" s="174" t="s">
        <v>15</v>
      </c>
      <c r="P65" s="175"/>
      <c r="Q65" s="175"/>
      <c r="R65" s="176">
        <v>5</v>
      </c>
      <c r="S65" s="177"/>
      <c r="T65" s="178"/>
    </row>
    <row r="66" spans="1:20" ht="16.5" thickBot="1">
      <c r="A66" s="8"/>
      <c r="B66" s="102"/>
      <c r="C66" s="9" t="s">
        <v>10</v>
      </c>
      <c r="D66" s="10" t="s">
        <v>16</v>
      </c>
      <c r="E66" s="179">
        <v>3</v>
      </c>
      <c r="F66" s="180"/>
      <c r="G66" s="181"/>
      <c r="H66" s="182" t="s">
        <v>17</v>
      </c>
      <c r="I66" s="183"/>
      <c r="J66" s="183"/>
      <c r="K66" s="184">
        <v>41573</v>
      </c>
      <c r="L66" s="184"/>
      <c r="M66" s="184"/>
      <c r="N66" s="185"/>
      <c r="O66" s="11" t="s">
        <v>18</v>
      </c>
      <c r="P66" s="143"/>
      <c r="Q66" s="143"/>
      <c r="R66" s="186">
        <v>0.5416666666666666</v>
      </c>
      <c r="S66" s="187"/>
      <c r="T66" s="188"/>
    </row>
    <row r="67" spans="1:24" ht="16.5" thickTop="1">
      <c r="A67" s="13"/>
      <c r="B67" s="14" t="s">
        <v>142</v>
      </c>
      <c r="C67" s="14" t="s">
        <v>19</v>
      </c>
      <c r="D67" s="15" t="s">
        <v>20</v>
      </c>
      <c r="E67" s="167" t="s">
        <v>21</v>
      </c>
      <c r="F67" s="168"/>
      <c r="G67" s="167" t="s">
        <v>22</v>
      </c>
      <c r="H67" s="168"/>
      <c r="I67" s="167" t="s">
        <v>23</v>
      </c>
      <c r="J67" s="168"/>
      <c r="K67" s="167" t="s">
        <v>24</v>
      </c>
      <c r="L67" s="168"/>
      <c r="M67" s="167"/>
      <c r="N67" s="168"/>
      <c r="O67" s="16" t="s">
        <v>25</v>
      </c>
      <c r="P67" s="17" t="s">
        <v>26</v>
      </c>
      <c r="Q67" s="18" t="s">
        <v>27</v>
      </c>
      <c r="R67" s="19"/>
      <c r="S67" s="169" t="s">
        <v>28</v>
      </c>
      <c r="T67" s="170"/>
      <c r="V67" s="20" t="s">
        <v>29</v>
      </c>
      <c r="W67" s="21"/>
      <c r="X67" s="22" t="s">
        <v>30</v>
      </c>
    </row>
    <row r="68" spans="1:24" ht="15">
      <c r="A68" s="23" t="s">
        <v>21</v>
      </c>
      <c r="B68" s="24">
        <v>1300</v>
      </c>
      <c r="C68" s="24" t="s">
        <v>72</v>
      </c>
      <c r="D68" s="25" t="s">
        <v>1</v>
      </c>
      <c r="E68" s="26"/>
      <c r="F68" s="27"/>
      <c r="G68" s="28">
        <f>+Q78</f>
        <v>3</v>
      </c>
      <c r="H68" s="29">
        <f>+R78</f>
        <v>1</v>
      </c>
      <c r="I68" s="28">
        <f>Q74</f>
        <v>3</v>
      </c>
      <c r="J68" s="29">
        <f>R74</f>
        <v>1</v>
      </c>
      <c r="K68" s="28">
        <f>Q76</f>
        <v>3</v>
      </c>
      <c r="L68" s="29">
        <f>R76</f>
        <v>0</v>
      </c>
      <c r="M68" s="28"/>
      <c r="N68" s="29"/>
      <c r="O68" s="30">
        <f>IF(SUM(E68:N68)=0,"",COUNTIF(F68:F71,"3"))</f>
        <v>3</v>
      </c>
      <c r="P68" s="31">
        <f>IF(SUM(F68:O68)=0,"",COUNTIF(E68:E71,"3"))</f>
        <v>0</v>
      </c>
      <c r="Q68" s="32">
        <f>IF(SUM(E68:N68)=0,"",SUM(F68:F71))</f>
        <v>9</v>
      </c>
      <c r="R68" s="33">
        <f>IF(SUM(E68:N68)=0,"",SUM(E68:E71))</f>
        <v>2</v>
      </c>
      <c r="S68" s="158">
        <v>1</v>
      </c>
      <c r="T68" s="159"/>
      <c r="V68" s="34">
        <f>+V74+V76+V78</f>
        <v>118</v>
      </c>
      <c r="W68" s="35">
        <f>+W74+W76+W78</f>
        <v>82</v>
      </c>
      <c r="X68" s="36">
        <f>+V68-W68</f>
        <v>36</v>
      </c>
    </row>
    <row r="69" spans="1:24" ht="15">
      <c r="A69" s="37" t="s">
        <v>22</v>
      </c>
      <c r="B69" s="24">
        <v>1195</v>
      </c>
      <c r="C69" s="24" t="s">
        <v>173</v>
      </c>
      <c r="D69" s="38" t="s">
        <v>114</v>
      </c>
      <c r="E69" s="39">
        <f>+R78</f>
        <v>1</v>
      </c>
      <c r="F69" s="40">
        <f>+Q78</f>
        <v>3</v>
      </c>
      <c r="G69" s="41"/>
      <c r="H69" s="42"/>
      <c r="I69" s="39">
        <f>Q77</f>
        <v>3</v>
      </c>
      <c r="J69" s="40">
        <f>R77</f>
        <v>0</v>
      </c>
      <c r="K69" s="39">
        <f>Q75</f>
        <v>3</v>
      </c>
      <c r="L69" s="40">
        <f>R75</f>
        <v>1</v>
      </c>
      <c r="M69" s="39"/>
      <c r="N69" s="40"/>
      <c r="O69" s="30">
        <f>IF(SUM(E69:N69)=0,"",COUNTIF(H68:H71,"3"))</f>
        <v>2</v>
      </c>
      <c r="P69" s="31">
        <f>IF(SUM(F69:O69)=0,"",COUNTIF(G68:G71,"3"))</f>
        <v>1</v>
      </c>
      <c r="Q69" s="32">
        <f>IF(SUM(E69:N69)=0,"",SUM(H68:H71))</f>
        <v>7</v>
      </c>
      <c r="R69" s="33">
        <f>IF(SUM(E69:N69)=0,"",SUM(G68:G71))</f>
        <v>4</v>
      </c>
      <c r="S69" s="158">
        <v>2</v>
      </c>
      <c r="T69" s="159"/>
      <c r="V69" s="34">
        <f>+V75+V77+W78</f>
        <v>107</v>
      </c>
      <c r="W69" s="35">
        <f>+W75+W77+V78</f>
        <v>90</v>
      </c>
      <c r="X69" s="36">
        <f>+V69-W69</f>
        <v>17</v>
      </c>
    </row>
    <row r="70" spans="1:24" ht="15">
      <c r="A70" s="37" t="s">
        <v>23</v>
      </c>
      <c r="B70" s="24">
        <v>1144</v>
      </c>
      <c r="C70" s="24" t="s">
        <v>50</v>
      </c>
      <c r="D70" s="38" t="s">
        <v>51</v>
      </c>
      <c r="E70" s="39">
        <f>+R74</f>
        <v>1</v>
      </c>
      <c r="F70" s="40">
        <f>+Q74</f>
        <v>3</v>
      </c>
      <c r="G70" s="39">
        <f>R77</f>
        <v>0</v>
      </c>
      <c r="H70" s="40">
        <f>Q77</f>
        <v>3</v>
      </c>
      <c r="I70" s="41"/>
      <c r="J70" s="42"/>
      <c r="K70" s="39">
        <f>Q79</f>
        <v>3</v>
      </c>
      <c r="L70" s="40">
        <f>R79</f>
        <v>0</v>
      </c>
      <c r="M70" s="39"/>
      <c r="N70" s="40"/>
      <c r="O70" s="30">
        <f>IF(SUM(E70:N70)=0,"",COUNTIF(J68:J71,"3"))</f>
        <v>1</v>
      </c>
      <c r="P70" s="31">
        <f>IF(SUM(F70:O70)=0,"",COUNTIF(I68:I71,"3"))</f>
        <v>2</v>
      </c>
      <c r="Q70" s="32">
        <f>IF(SUM(E70:N70)=0,"",SUM(J68:J71))</f>
        <v>4</v>
      </c>
      <c r="R70" s="33">
        <f>IF(SUM(E70:N70)=0,"",SUM(I68:I71))</f>
        <v>6</v>
      </c>
      <c r="S70" s="158">
        <v>3</v>
      </c>
      <c r="T70" s="159"/>
      <c r="V70" s="34">
        <f>+W74+W77+V79</f>
        <v>80</v>
      </c>
      <c r="W70" s="35">
        <f>+V74+V77+W79</f>
        <v>97</v>
      </c>
      <c r="X70" s="36">
        <f>+V70-W70</f>
        <v>-17</v>
      </c>
    </row>
    <row r="71" spans="1:24" ht="15.75" thickBot="1">
      <c r="A71" s="43" t="s">
        <v>24</v>
      </c>
      <c r="B71" s="44">
        <v>974</v>
      </c>
      <c r="C71" s="44" t="s">
        <v>67</v>
      </c>
      <c r="D71" s="45" t="s">
        <v>13</v>
      </c>
      <c r="E71" s="46">
        <f>R76</f>
        <v>0</v>
      </c>
      <c r="F71" s="47">
        <f>Q76</f>
        <v>3</v>
      </c>
      <c r="G71" s="46">
        <f>R75</f>
        <v>1</v>
      </c>
      <c r="H71" s="47">
        <f>Q75</f>
        <v>3</v>
      </c>
      <c r="I71" s="46">
        <f>R79</f>
        <v>0</v>
      </c>
      <c r="J71" s="47">
        <f>Q79</f>
        <v>3</v>
      </c>
      <c r="K71" s="48"/>
      <c r="L71" s="49"/>
      <c r="M71" s="46"/>
      <c r="N71" s="47"/>
      <c r="O71" s="50">
        <f>IF(SUM(E71:N71)=0,"",COUNTIF(L68:L71,"3"))</f>
        <v>0</v>
      </c>
      <c r="P71" s="51">
        <f>IF(SUM(F71:O71)=0,"",COUNTIF(K68:K71,"3"))</f>
        <v>3</v>
      </c>
      <c r="Q71" s="52">
        <f>IF(SUM(E71:N72)=0,"",SUM(L68:L71))</f>
        <v>1</v>
      </c>
      <c r="R71" s="53">
        <f>IF(SUM(E71:N71)=0,"",SUM(K68:K71))</f>
        <v>9</v>
      </c>
      <c r="S71" s="160">
        <v>4</v>
      </c>
      <c r="T71" s="161"/>
      <c r="V71" s="34">
        <f>+W75+W76+W79</f>
        <v>71</v>
      </c>
      <c r="W71" s="35">
        <f>+V75+V76+V79</f>
        <v>107</v>
      </c>
      <c r="X71" s="36">
        <f>+V71-W71</f>
        <v>-36</v>
      </c>
    </row>
    <row r="72" spans="1:25" ht="16.5" customHeight="1" outlineLevel="1" thickTop="1">
      <c r="A72" s="54"/>
      <c r="B72" s="103"/>
      <c r="C72" s="55" t="s">
        <v>31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8"/>
      <c r="V72" s="59"/>
      <c r="W72" s="60" t="s">
        <v>32</v>
      </c>
      <c r="X72" s="61">
        <f>SUM(X68:X71)</f>
        <v>0</v>
      </c>
      <c r="Y72" s="60" t="str">
        <f>IF(X72=0,"OK","Virhe")</f>
        <v>OK</v>
      </c>
    </row>
    <row r="73" spans="1:24" ht="16.5" customHeight="1" outlineLevel="1" thickBot="1">
      <c r="A73" s="62"/>
      <c r="B73" s="104"/>
      <c r="C73" s="63" t="s">
        <v>33</v>
      </c>
      <c r="D73" s="64"/>
      <c r="E73" s="64"/>
      <c r="F73" s="65"/>
      <c r="G73" s="162" t="s">
        <v>34</v>
      </c>
      <c r="H73" s="163"/>
      <c r="I73" s="164" t="s">
        <v>35</v>
      </c>
      <c r="J73" s="163"/>
      <c r="K73" s="164" t="s">
        <v>36</v>
      </c>
      <c r="L73" s="163"/>
      <c r="M73" s="164" t="s">
        <v>37</v>
      </c>
      <c r="N73" s="163"/>
      <c r="O73" s="164" t="s">
        <v>38</v>
      </c>
      <c r="P73" s="163"/>
      <c r="Q73" s="165" t="s">
        <v>39</v>
      </c>
      <c r="R73" s="166"/>
      <c r="T73" s="66"/>
      <c r="V73" s="67" t="s">
        <v>29</v>
      </c>
      <c r="W73" s="68"/>
      <c r="X73" s="22" t="s">
        <v>30</v>
      </c>
    </row>
    <row r="74" spans="1:35" ht="15.75" customHeight="1" outlineLevel="1">
      <c r="A74" s="69" t="s">
        <v>40</v>
      </c>
      <c r="B74" s="105"/>
      <c r="C74" s="70" t="str">
        <f>IF(C68&gt;"",C68,"")</f>
        <v>Åhlander Samuel</v>
      </c>
      <c r="D74" s="71" t="str">
        <f>IF(C70&gt;"",C70,"")</f>
        <v>Titievskaja Aleksandra</v>
      </c>
      <c r="E74" s="56"/>
      <c r="F74" s="72"/>
      <c r="G74" s="155">
        <v>-9</v>
      </c>
      <c r="H74" s="156"/>
      <c r="I74" s="153">
        <v>7</v>
      </c>
      <c r="J74" s="154"/>
      <c r="K74" s="153">
        <v>7</v>
      </c>
      <c r="L74" s="154"/>
      <c r="M74" s="153">
        <v>1</v>
      </c>
      <c r="N74" s="154"/>
      <c r="O74" s="157"/>
      <c r="P74" s="154"/>
      <c r="Q74" s="73">
        <f aca="true" t="shared" si="44" ref="Q74:Q79">IF(COUNT(G74:O74)=0,"",COUNTIF(G74:O74,"&gt;=0"))</f>
        <v>3</v>
      </c>
      <c r="R74" s="74">
        <f aca="true" t="shared" si="45" ref="R74:R79">IF(COUNT(G74:O74)=0,"",(IF(LEFT(G74,1)="-",1,0)+IF(LEFT(I74,1)="-",1,0)+IF(LEFT(K74,1)="-",1,0)+IF(LEFT(M74,1)="-",1,0)+IF(LEFT(O74,1)="-",1,0)))</f>
        <v>1</v>
      </c>
      <c r="S74" s="75"/>
      <c r="T74" s="76"/>
      <c r="V74" s="77">
        <f aca="true" t="shared" si="46" ref="V74:W79">+Z74+AB74+AD74+AF74+AH74</f>
        <v>42</v>
      </c>
      <c r="W74" s="78">
        <f t="shared" si="46"/>
        <v>26</v>
      </c>
      <c r="X74" s="79">
        <f aca="true" t="shared" si="47" ref="X74:X79">+V74-W74</f>
        <v>16</v>
      </c>
      <c r="Z74" s="80">
        <f>IF(G74="",0,IF(LEFT(G74,1)="-",ABS(G74),(IF(G74&gt;9,G74+2,11))))</f>
        <v>9</v>
      </c>
      <c r="AA74" s="81">
        <f aca="true" t="shared" si="48" ref="AA74:AA79">IF(G74="",0,IF(LEFT(G74,1)="-",(IF(ABS(G74)&gt;9,(ABS(G74)+2),11)),G74))</f>
        <v>11</v>
      </c>
      <c r="AB74" s="80">
        <f>IF(I74="",0,IF(LEFT(I74,1)="-",ABS(I74),(IF(I74&gt;9,I74+2,11))))</f>
        <v>11</v>
      </c>
      <c r="AC74" s="81">
        <f aca="true" t="shared" si="49" ref="AC74:AC79">IF(I74="",0,IF(LEFT(I74,1)="-",(IF(ABS(I74)&gt;9,(ABS(I74)+2),11)),I74))</f>
        <v>7</v>
      </c>
      <c r="AD74" s="80">
        <f>IF(K74="",0,IF(LEFT(K74,1)="-",ABS(K74),(IF(K74&gt;9,K74+2,11))))</f>
        <v>11</v>
      </c>
      <c r="AE74" s="81">
        <f aca="true" t="shared" si="50" ref="AE74:AE79">IF(K74="",0,IF(LEFT(K74,1)="-",(IF(ABS(K74)&gt;9,(ABS(K74)+2),11)),K74))</f>
        <v>7</v>
      </c>
      <c r="AF74" s="80">
        <f>IF(M74="",0,IF(LEFT(M74,1)="-",ABS(M74),(IF(M74&gt;9,M74+2,11))))</f>
        <v>11</v>
      </c>
      <c r="AG74" s="81">
        <f aca="true" t="shared" si="51" ref="AG74:AG79">IF(M74="",0,IF(LEFT(M74,1)="-",(IF(ABS(M74)&gt;9,(ABS(M74)+2),11)),M74))</f>
        <v>1</v>
      </c>
      <c r="AH74" s="80">
        <f aca="true" t="shared" si="52" ref="AH74:AH79">IF(O74="",0,IF(LEFT(O74,1)="-",ABS(O74),(IF(O74&gt;9,O74+2,11))))</f>
        <v>0</v>
      </c>
      <c r="AI74" s="81">
        <f aca="true" t="shared" si="53" ref="AI74:AI79">IF(O74="",0,IF(LEFT(O74,1)="-",(IF(ABS(O74)&gt;9,(ABS(O74)+2),11)),O74))</f>
        <v>0</v>
      </c>
    </row>
    <row r="75" spans="1:35" ht="15.75" customHeight="1" outlineLevel="1">
      <c r="A75" s="69" t="s">
        <v>41</v>
      </c>
      <c r="B75" s="105"/>
      <c r="C75" s="70" t="str">
        <f>IF(C69&gt;"",C69,"")</f>
        <v>Meinander Juha</v>
      </c>
      <c r="D75" s="82" t="str">
        <f>IF(C71&gt;"",C71,"")</f>
        <v>Saarialho Kaarina</v>
      </c>
      <c r="E75" s="83"/>
      <c r="F75" s="72"/>
      <c r="G75" s="146">
        <v>-7</v>
      </c>
      <c r="H75" s="147"/>
      <c r="I75" s="146">
        <v>8</v>
      </c>
      <c r="J75" s="147"/>
      <c r="K75" s="146">
        <v>4</v>
      </c>
      <c r="L75" s="147"/>
      <c r="M75" s="146">
        <v>4</v>
      </c>
      <c r="N75" s="147"/>
      <c r="O75" s="146"/>
      <c r="P75" s="147"/>
      <c r="Q75" s="73">
        <f t="shared" si="44"/>
        <v>3</v>
      </c>
      <c r="R75" s="74">
        <f t="shared" si="45"/>
        <v>1</v>
      </c>
      <c r="S75" s="84"/>
      <c r="T75" s="85"/>
      <c r="V75" s="77">
        <f t="shared" si="46"/>
        <v>40</v>
      </c>
      <c r="W75" s="78">
        <f t="shared" si="46"/>
        <v>27</v>
      </c>
      <c r="X75" s="79">
        <f t="shared" si="47"/>
        <v>13</v>
      </c>
      <c r="Z75" s="86">
        <f>IF(G75="",0,IF(LEFT(G75,1)="-",ABS(G75),(IF(G75&gt;9,G75+2,11))))</f>
        <v>7</v>
      </c>
      <c r="AA75" s="87">
        <f t="shared" si="48"/>
        <v>11</v>
      </c>
      <c r="AB75" s="86">
        <f>IF(I75="",0,IF(LEFT(I75,1)="-",ABS(I75),(IF(I75&gt;9,I75+2,11))))</f>
        <v>11</v>
      </c>
      <c r="AC75" s="87">
        <f t="shared" si="49"/>
        <v>8</v>
      </c>
      <c r="AD75" s="86">
        <f>IF(K75="",0,IF(LEFT(K75,1)="-",ABS(K75),(IF(K75&gt;9,K75+2,11))))</f>
        <v>11</v>
      </c>
      <c r="AE75" s="87">
        <f t="shared" si="50"/>
        <v>4</v>
      </c>
      <c r="AF75" s="86">
        <f>IF(M75="",0,IF(LEFT(M75,1)="-",ABS(M75),(IF(M75&gt;9,M75+2,11))))</f>
        <v>11</v>
      </c>
      <c r="AG75" s="87">
        <f t="shared" si="51"/>
        <v>4</v>
      </c>
      <c r="AH75" s="86">
        <f t="shared" si="52"/>
        <v>0</v>
      </c>
      <c r="AI75" s="87">
        <f t="shared" si="53"/>
        <v>0</v>
      </c>
    </row>
    <row r="76" spans="1:35" ht="16.5" customHeight="1" outlineLevel="1" thickBot="1">
      <c r="A76" s="69" t="s">
        <v>42</v>
      </c>
      <c r="B76" s="105"/>
      <c r="C76" s="88" t="str">
        <f>IF(C68&gt;"",C68,"")</f>
        <v>Åhlander Samuel</v>
      </c>
      <c r="D76" s="89" t="str">
        <f>IF(C71&gt;"",C71,"")</f>
        <v>Saarialho Kaarina</v>
      </c>
      <c r="E76" s="64"/>
      <c r="F76" s="65"/>
      <c r="G76" s="151">
        <v>8</v>
      </c>
      <c r="H76" s="152"/>
      <c r="I76" s="151">
        <v>4</v>
      </c>
      <c r="J76" s="152"/>
      <c r="K76" s="151">
        <v>10</v>
      </c>
      <c r="L76" s="152"/>
      <c r="M76" s="151"/>
      <c r="N76" s="152"/>
      <c r="O76" s="151"/>
      <c r="P76" s="152"/>
      <c r="Q76" s="73">
        <f t="shared" si="44"/>
        <v>3</v>
      </c>
      <c r="R76" s="74">
        <f t="shared" si="45"/>
        <v>0</v>
      </c>
      <c r="S76" s="84"/>
      <c r="T76" s="85"/>
      <c r="V76" s="77">
        <f t="shared" si="46"/>
        <v>34</v>
      </c>
      <c r="W76" s="78">
        <f t="shared" si="46"/>
        <v>22</v>
      </c>
      <c r="X76" s="79">
        <f t="shared" si="47"/>
        <v>12</v>
      </c>
      <c r="Z76" s="86">
        <f aca="true" t="shared" si="54" ref="Z76:AF79">IF(G76="",0,IF(LEFT(G76,1)="-",ABS(G76),(IF(G76&gt;9,G76+2,11))))</f>
        <v>11</v>
      </c>
      <c r="AA76" s="87">
        <f t="shared" si="48"/>
        <v>8</v>
      </c>
      <c r="AB76" s="86">
        <f t="shared" si="54"/>
        <v>11</v>
      </c>
      <c r="AC76" s="87">
        <f t="shared" si="49"/>
        <v>4</v>
      </c>
      <c r="AD76" s="86">
        <f t="shared" si="54"/>
        <v>12</v>
      </c>
      <c r="AE76" s="87">
        <f t="shared" si="50"/>
        <v>10</v>
      </c>
      <c r="AF76" s="86">
        <f t="shared" si="54"/>
        <v>0</v>
      </c>
      <c r="AG76" s="87">
        <f t="shared" si="51"/>
        <v>0</v>
      </c>
      <c r="AH76" s="86">
        <f t="shared" si="52"/>
        <v>0</v>
      </c>
      <c r="AI76" s="87">
        <f t="shared" si="53"/>
        <v>0</v>
      </c>
    </row>
    <row r="77" spans="1:35" ht="15.75" customHeight="1" outlineLevel="1">
      <c r="A77" s="69" t="s">
        <v>43</v>
      </c>
      <c r="B77" s="105"/>
      <c r="C77" s="70" t="str">
        <f>IF(C69&gt;"",C69,"")</f>
        <v>Meinander Juha</v>
      </c>
      <c r="D77" s="82" t="str">
        <f>IF(C70&gt;"",C70,"")</f>
        <v>Titievskaja Aleksandra</v>
      </c>
      <c r="E77" s="56"/>
      <c r="F77" s="72"/>
      <c r="G77" s="153">
        <v>5</v>
      </c>
      <c r="H77" s="154"/>
      <c r="I77" s="153">
        <v>9</v>
      </c>
      <c r="J77" s="154"/>
      <c r="K77" s="153">
        <v>7</v>
      </c>
      <c r="L77" s="154"/>
      <c r="M77" s="153"/>
      <c r="N77" s="154"/>
      <c r="O77" s="153"/>
      <c r="P77" s="154"/>
      <c r="Q77" s="73">
        <f t="shared" si="44"/>
        <v>3</v>
      </c>
      <c r="R77" s="74">
        <f t="shared" si="45"/>
        <v>0</v>
      </c>
      <c r="S77" s="84"/>
      <c r="T77" s="85"/>
      <c r="V77" s="77">
        <f t="shared" si="46"/>
        <v>33</v>
      </c>
      <c r="W77" s="78">
        <f t="shared" si="46"/>
        <v>21</v>
      </c>
      <c r="X77" s="79">
        <f t="shared" si="47"/>
        <v>12</v>
      </c>
      <c r="Z77" s="86">
        <f t="shared" si="54"/>
        <v>11</v>
      </c>
      <c r="AA77" s="87">
        <f t="shared" si="48"/>
        <v>5</v>
      </c>
      <c r="AB77" s="86">
        <f t="shared" si="54"/>
        <v>11</v>
      </c>
      <c r="AC77" s="87">
        <f t="shared" si="49"/>
        <v>9</v>
      </c>
      <c r="AD77" s="86">
        <f t="shared" si="54"/>
        <v>11</v>
      </c>
      <c r="AE77" s="87">
        <f t="shared" si="50"/>
        <v>7</v>
      </c>
      <c r="AF77" s="86">
        <f t="shared" si="54"/>
        <v>0</v>
      </c>
      <c r="AG77" s="87">
        <f t="shared" si="51"/>
        <v>0</v>
      </c>
      <c r="AH77" s="86">
        <f t="shared" si="52"/>
        <v>0</v>
      </c>
      <c r="AI77" s="87">
        <f t="shared" si="53"/>
        <v>0</v>
      </c>
    </row>
    <row r="78" spans="1:35" ht="15.75" customHeight="1" outlineLevel="1">
      <c r="A78" s="69" t="s">
        <v>44</v>
      </c>
      <c r="B78" s="105"/>
      <c r="C78" s="70" t="str">
        <f>IF(C68&gt;"",C68,"")</f>
        <v>Åhlander Samuel</v>
      </c>
      <c r="D78" s="82" t="str">
        <f>IF(C69&gt;"",C69,"")</f>
        <v>Meinander Juha</v>
      </c>
      <c r="E78" s="83"/>
      <c r="F78" s="72"/>
      <c r="G78" s="146">
        <v>-9</v>
      </c>
      <c r="H78" s="147"/>
      <c r="I78" s="146">
        <v>9</v>
      </c>
      <c r="J78" s="147"/>
      <c r="K78" s="148">
        <v>8</v>
      </c>
      <c r="L78" s="147"/>
      <c r="M78" s="146">
        <v>6</v>
      </c>
      <c r="N78" s="147"/>
      <c r="O78" s="146"/>
      <c r="P78" s="147"/>
      <c r="Q78" s="73">
        <f t="shared" si="44"/>
        <v>3</v>
      </c>
      <c r="R78" s="74">
        <f t="shared" si="45"/>
        <v>1</v>
      </c>
      <c r="S78" s="84"/>
      <c r="T78" s="85"/>
      <c r="V78" s="77">
        <f t="shared" si="46"/>
        <v>42</v>
      </c>
      <c r="W78" s="78">
        <f t="shared" si="46"/>
        <v>34</v>
      </c>
      <c r="X78" s="79">
        <f t="shared" si="47"/>
        <v>8</v>
      </c>
      <c r="Z78" s="86">
        <f t="shared" si="54"/>
        <v>9</v>
      </c>
      <c r="AA78" s="87">
        <f t="shared" si="48"/>
        <v>11</v>
      </c>
      <c r="AB78" s="86">
        <f t="shared" si="54"/>
        <v>11</v>
      </c>
      <c r="AC78" s="87">
        <f t="shared" si="49"/>
        <v>9</v>
      </c>
      <c r="AD78" s="86">
        <f t="shared" si="54"/>
        <v>11</v>
      </c>
      <c r="AE78" s="87">
        <f t="shared" si="50"/>
        <v>8</v>
      </c>
      <c r="AF78" s="86">
        <f t="shared" si="54"/>
        <v>11</v>
      </c>
      <c r="AG78" s="87">
        <f t="shared" si="51"/>
        <v>6</v>
      </c>
      <c r="AH78" s="86">
        <f t="shared" si="52"/>
        <v>0</v>
      </c>
      <c r="AI78" s="87">
        <f t="shared" si="53"/>
        <v>0</v>
      </c>
    </row>
    <row r="79" spans="1:35" ht="16.5" customHeight="1" outlineLevel="1" thickBot="1">
      <c r="A79" s="90" t="s">
        <v>45</v>
      </c>
      <c r="B79" s="106"/>
      <c r="C79" s="91" t="str">
        <f>IF(C70&gt;"",C70,"")</f>
        <v>Titievskaja Aleksandra</v>
      </c>
      <c r="D79" s="92" t="str">
        <f>IF(C71&gt;"",C71,"")</f>
        <v>Saarialho Kaarina</v>
      </c>
      <c r="E79" s="93"/>
      <c r="F79" s="94"/>
      <c r="G79" s="149">
        <v>7</v>
      </c>
      <c r="H79" s="150"/>
      <c r="I79" s="149">
        <v>7</v>
      </c>
      <c r="J79" s="150"/>
      <c r="K79" s="149">
        <v>8</v>
      </c>
      <c r="L79" s="150"/>
      <c r="M79" s="149"/>
      <c r="N79" s="150"/>
      <c r="O79" s="149"/>
      <c r="P79" s="150"/>
      <c r="Q79" s="95">
        <f t="shared" si="44"/>
        <v>3</v>
      </c>
      <c r="R79" s="96">
        <f t="shared" si="45"/>
        <v>0</v>
      </c>
      <c r="S79" s="97"/>
      <c r="T79" s="98"/>
      <c r="V79" s="77">
        <f t="shared" si="46"/>
        <v>33</v>
      </c>
      <c r="W79" s="78">
        <f t="shared" si="46"/>
        <v>22</v>
      </c>
      <c r="X79" s="79">
        <f t="shared" si="47"/>
        <v>11</v>
      </c>
      <c r="Z79" s="99">
        <f t="shared" si="54"/>
        <v>11</v>
      </c>
      <c r="AA79" s="100">
        <f t="shared" si="48"/>
        <v>7</v>
      </c>
      <c r="AB79" s="99">
        <f t="shared" si="54"/>
        <v>11</v>
      </c>
      <c r="AC79" s="100">
        <f t="shared" si="49"/>
        <v>7</v>
      </c>
      <c r="AD79" s="99">
        <f t="shared" si="54"/>
        <v>11</v>
      </c>
      <c r="AE79" s="100">
        <f t="shared" si="50"/>
        <v>8</v>
      </c>
      <c r="AF79" s="99">
        <f t="shared" si="54"/>
        <v>0</v>
      </c>
      <c r="AG79" s="100">
        <f t="shared" si="51"/>
        <v>0</v>
      </c>
      <c r="AH79" s="99">
        <f t="shared" si="52"/>
        <v>0</v>
      </c>
      <c r="AI79" s="100">
        <f t="shared" si="53"/>
        <v>0</v>
      </c>
    </row>
    <row r="80" ht="16.5" thickBot="1" thickTop="1"/>
    <row r="81" spans="1:20" ht="16.5" thickTop="1">
      <c r="A81" s="2"/>
      <c r="B81" s="101"/>
      <c r="C81" s="3" t="s">
        <v>6</v>
      </c>
      <c r="D81" s="4"/>
      <c r="E81" s="4"/>
      <c r="F81" s="4"/>
      <c r="G81" s="5"/>
      <c r="H81" s="4"/>
      <c r="I81" s="6" t="s">
        <v>7</v>
      </c>
      <c r="J81" s="7"/>
      <c r="K81" s="171" t="s">
        <v>103</v>
      </c>
      <c r="L81" s="172"/>
      <c r="M81" s="172"/>
      <c r="N81" s="173"/>
      <c r="O81" s="174" t="s">
        <v>15</v>
      </c>
      <c r="P81" s="175"/>
      <c r="Q81" s="175"/>
      <c r="R81" s="176">
        <v>6</v>
      </c>
      <c r="S81" s="177"/>
      <c r="T81" s="178"/>
    </row>
    <row r="82" spans="1:20" ht="16.5" thickBot="1">
      <c r="A82" s="8"/>
      <c r="B82" s="102"/>
      <c r="C82" s="9" t="s">
        <v>10</v>
      </c>
      <c r="D82" s="10" t="s">
        <v>16</v>
      </c>
      <c r="E82" s="179">
        <v>2</v>
      </c>
      <c r="F82" s="180"/>
      <c r="G82" s="181"/>
      <c r="H82" s="182" t="s">
        <v>17</v>
      </c>
      <c r="I82" s="183"/>
      <c r="J82" s="183"/>
      <c r="K82" s="184">
        <v>41573</v>
      </c>
      <c r="L82" s="184"/>
      <c r="M82" s="184"/>
      <c r="N82" s="185"/>
      <c r="O82" s="11" t="s">
        <v>18</v>
      </c>
      <c r="P82" s="143"/>
      <c r="Q82" s="143"/>
      <c r="R82" s="186">
        <v>0.5416666666666666</v>
      </c>
      <c r="S82" s="187"/>
      <c r="T82" s="188"/>
    </row>
    <row r="83" spans="1:24" ht="16.5" thickTop="1">
      <c r="A83" s="13"/>
      <c r="B83" s="14" t="s">
        <v>142</v>
      </c>
      <c r="C83" s="14" t="s">
        <v>19</v>
      </c>
      <c r="D83" s="15" t="s">
        <v>20</v>
      </c>
      <c r="E83" s="167" t="s">
        <v>21</v>
      </c>
      <c r="F83" s="168"/>
      <c r="G83" s="167" t="s">
        <v>22</v>
      </c>
      <c r="H83" s="168"/>
      <c r="I83" s="167" t="s">
        <v>23</v>
      </c>
      <c r="J83" s="168"/>
      <c r="K83" s="167" t="s">
        <v>24</v>
      </c>
      <c r="L83" s="168"/>
      <c r="M83" s="167"/>
      <c r="N83" s="168"/>
      <c r="O83" s="16" t="s">
        <v>25</v>
      </c>
      <c r="P83" s="17" t="s">
        <v>26</v>
      </c>
      <c r="Q83" s="18" t="s">
        <v>27</v>
      </c>
      <c r="R83" s="19"/>
      <c r="S83" s="169" t="s">
        <v>28</v>
      </c>
      <c r="T83" s="170"/>
      <c r="V83" s="20" t="s">
        <v>29</v>
      </c>
      <c r="W83" s="21"/>
      <c r="X83" s="22" t="s">
        <v>30</v>
      </c>
    </row>
    <row r="84" spans="1:24" ht="15">
      <c r="A84" s="23" t="s">
        <v>21</v>
      </c>
      <c r="B84" s="24">
        <v>1287</v>
      </c>
      <c r="C84" s="24" t="s">
        <v>86</v>
      </c>
      <c r="D84" s="25" t="s">
        <v>13</v>
      </c>
      <c r="E84" s="26"/>
      <c r="F84" s="27"/>
      <c r="G84" s="28">
        <f>+Q94</f>
        <v>3</v>
      </c>
      <c r="H84" s="29">
        <f>+R94</f>
        <v>0</v>
      </c>
      <c r="I84" s="28">
        <f>Q90</f>
        <v>3</v>
      </c>
      <c r="J84" s="29">
        <f>R90</f>
        <v>0</v>
      </c>
      <c r="K84" s="28">
        <f>Q92</f>
        <v>3</v>
      </c>
      <c r="L84" s="29">
        <f>R92</f>
        <v>0</v>
      </c>
      <c r="M84" s="28"/>
      <c r="N84" s="29"/>
      <c r="O84" s="30">
        <f>IF(SUM(E84:N84)=0,"",COUNTIF(F84:F87,"3"))</f>
        <v>3</v>
      </c>
      <c r="P84" s="31">
        <f>IF(SUM(F84:O84)=0,"",COUNTIF(E84:E87,"3"))</f>
        <v>0</v>
      </c>
      <c r="Q84" s="32">
        <f>IF(SUM(E84:N84)=0,"",SUM(F84:F87))</f>
        <v>9</v>
      </c>
      <c r="R84" s="33">
        <f>IF(SUM(E84:N84)=0,"",SUM(E84:E87))</f>
        <v>0</v>
      </c>
      <c r="S84" s="158">
        <v>1</v>
      </c>
      <c r="T84" s="159"/>
      <c r="V84" s="34">
        <f>+V90+V92+V94</f>
        <v>103</v>
      </c>
      <c r="W84" s="35">
        <f>+W90+W92+W94</f>
        <v>55</v>
      </c>
      <c r="X84" s="36">
        <f>+V84-W84</f>
        <v>48</v>
      </c>
    </row>
    <row r="85" spans="1:24" ht="15">
      <c r="A85" s="37" t="s">
        <v>22</v>
      </c>
      <c r="B85" s="24">
        <v>1250</v>
      </c>
      <c r="C85" s="24" t="s">
        <v>77</v>
      </c>
      <c r="D85" s="38" t="s">
        <v>1</v>
      </c>
      <c r="E85" s="39">
        <f>+R94</f>
        <v>0</v>
      </c>
      <c r="F85" s="40">
        <f>+Q94</f>
        <v>3</v>
      </c>
      <c r="G85" s="41"/>
      <c r="H85" s="42"/>
      <c r="I85" s="39">
        <f>Q93</f>
        <v>1</v>
      </c>
      <c r="J85" s="40">
        <f>R93</f>
        <v>3</v>
      </c>
      <c r="K85" s="39">
        <f>Q91</f>
        <v>3</v>
      </c>
      <c r="L85" s="40">
        <f>R91</f>
        <v>0</v>
      </c>
      <c r="M85" s="39"/>
      <c r="N85" s="40"/>
      <c r="O85" s="30">
        <f>IF(SUM(E85:N85)=0,"",COUNTIF(H84:H87,"3"))</f>
        <v>1</v>
      </c>
      <c r="P85" s="31">
        <f>IF(SUM(F85:O85)=0,"",COUNTIF(G84:G87,"3"))</f>
        <v>2</v>
      </c>
      <c r="Q85" s="32">
        <f>IF(SUM(E85:N85)=0,"",SUM(H84:H87))</f>
        <v>4</v>
      </c>
      <c r="R85" s="33">
        <f>IF(SUM(E85:N85)=0,"",SUM(G84:G87))</f>
        <v>6</v>
      </c>
      <c r="S85" s="158">
        <v>3</v>
      </c>
      <c r="T85" s="159"/>
      <c r="V85" s="34">
        <f>+V91+V93+W94</f>
        <v>70</v>
      </c>
      <c r="W85" s="35">
        <f>+W91+W93+V94</f>
        <v>91</v>
      </c>
      <c r="X85" s="36">
        <f>+V85-W85</f>
        <v>-21</v>
      </c>
    </row>
    <row r="86" spans="1:24" ht="15">
      <c r="A86" s="37" t="s">
        <v>23</v>
      </c>
      <c r="B86" s="24">
        <v>1138</v>
      </c>
      <c r="C86" s="24" t="s">
        <v>58</v>
      </c>
      <c r="D86" s="38" t="s">
        <v>59</v>
      </c>
      <c r="E86" s="39">
        <f>+R90</f>
        <v>0</v>
      </c>
      <c r="F86" s="40">
        <f>+Q90</f>
        <v>3</v>
      </c>
      <c r="G86" s="39">
        <f>R93</f>
        <v>3</v>
      </c>
      <c r="H86" s="40">
        <f>Q93</f>
        <v>1</v>
      </c>
      <c r="I86" s="41"/>
      <c r="J86" s="42"/>
      <c r="K86" s="39">
        <f>Q95</f>
        <v>3</v>
      </c>
      <c r="L86" s="40">
        <f>R95</f>
        <v>0</v>
      </c>
      <c r="M86" s="39"/>
      <c r="N86" s="40"/>
      <c r="O86" s="30">
        <f>IF(SUM(E86:N86)=0,"",COUNTIF(J84:J87,"3"))</f>
        <v>2</v>
      </c>
      <c r="P86" s="31">
        <f>IF(SUM(F86:O86)=0,"",COUNTIF(I84:I87,"3"))</f>
        <v>1</v>
      </c>
      <c r="Q86" s="32">
        <f>IF(SUM(E86:N86)=0,"",SUM(J84:J87))</f>
        <v>6</v>
      </c>
      <c r="R86" s="33">
        <f>IF(SUM(E86:N86)=0,"",SUM(I84:I87))</f>
        <v>4</v>
      </c>
      <c r="S86" s="158">
        <v>2</v>
      </c>
      <c r="T86" s="159"/>
      <c r="V86" s="34">
        <f>+W90+W93+V95</f>
        <v>104</v>
      </c>
      <c r="W86" s="35">
        <f>+V90+V93+W95</f>
        <v>87</v>
      </c>
      <c r="X86" s="36">
        <f>+V86-W86</f>
        <v>17</v>
      </c>
    </row>
    <row r="87" spans="1:24" ht="15.75" thickBot="1">
      <c r="A87" s="43" t="s">
        <v>24</v>
      </c>
      <c r="B87" s="44">
        <v>1049</v>
      </c>
      <c r="C87" s="44" t="s">
        <v>102</v>
      </c>
      <c r="D87" s="45" t="s">
        <v>101</v>
      </c>
      <c r="E87" s="46">
        <f>R92</f>
        <v>0</v>
      </c>
      <c r="F87" s="47">
        <f>Q92</f>
        <v>3</v>
      </c>
      <c r="G87" s="46">
        <f>R91</f>
        <v>0</v>
      </c>
      <c r="H87" s="47">
        <f>Q91</f>
        <v>3</v>
      </c>
      <c r="I87" s="46">
        <f>R95</f>
        <v>0</v>
      </c>
      <c r="J87" s="47">
        <f>Q95</f>
        <v>3</v>
      </c>
      <c r="K87" s="48"/>
      <c r="L87" s="49"/>
      <c r="M87" s="46"/>
      <c r="N87" s="47"/>
      <c r="O87" s="50">
        <f>IF(SUM(E87:N87)=0,"",COUNTIF(L84:L87,"3"))</f>
        <v>0</v>
      </c>
      <c r="P87" s="51">
        <f>IF(SUM(F87:O87)=0,"",COUNTIF(K84:K87,"3"))</f>
        <v>3</v>
      </c>
      <c r="Q87" s="52">
        <f>IF(SUM(E87:N88)=0,"",SUM(L84:L87))</f>
        <v>0</v>
      </c>
      <c r="R87" s="53">
        <f>IF(SUM(E87:N87)=0,"",SUM(K84:K87))</f>
        <v>9</v>
      </c>
      <c r="S87" s="160">
        <v>4</v>
      </c>
      <c r="T87" s="161"/>
      <c r="V87" s="34">
        <f>+W91+W92+W95</f>
        <v>55</v>
      </c>
      <c r="W87" s="35">
        <f>+V91+V92+V95</f>
        <v>99</v>
      </c>
      <c r="X87" s="36">
        <f>+V87-W87</f>
        <v>-44</v>
      </c>
    </row>
    <row r="88" spans="1:25" ht="16.5" outlineLevel="1" thickTop="1">
      <c r="A88" s="54"/>
      <c r="B88" s="103"/>
      <c r="C88" s="55" t="s">
        <v>31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  <c r="T88" s="58"/>
      <c r="V88" s="59"/>
      <c r="W88" s="60" t="s">
        <v>32</v>
      </c>
      <c r="X88" s="61">
        <f>SUM(X84:X87)</f>
        <v>0</v>
      </c>
      <c r="Y88" s="60" t="str">
        <f>IF(X88=0,"OK","Virhe")</f>
        <v>OK</v>
      </c>
    </row>
    <row r="89" spans="1:24" ht="16.5" outlineLevel="1" thickBot="1">
      <c r="A89" s="62"/>
      <c r="B89" s="104"/>
      <c r="C89" s="63" t="s">
        <v>33</v>
      </c>
      <c r="D89" s="64"/>
      <c r="E89" s="64"/>
      <c r="F89" s="65"/>
      <c r="G89" s="162" t="s">
        <v>34</v>
      </c>
      <c r="H89" s="163"/>
      <c r="I89" s="164" t="s">
        <v>35</v>
      </c>
      <c r="J89" s="163"/>
      <c r="K89" s="164" t="s">
        <v>36</v>
      </c>
      <c r="L89" s="163"/>
      <c r="M89" s="164" t="s">
        <v>37</v>
      </c>
      <c r="N89" s="163"/>
      <c r="O89" s="164" t="s">
        <v>38</v>
      </c>
      <c r="P89" s="163"/>
      <c r="Q89" s="165" t="s">
        <v>39</v>
      </c>
      <c r="R89" s="166"/>
      <c r="T89" s="66"/>
      <c r="V89" s="67" t="s">
        <v>29</v>
      </c>
      <c r="W89" s="68"/>
      <c r="X89" s="22" t="s">
        <v>30</v>
      </c>
    </row>
    <row r="90" spans="1:35" ht="15.75" outlineLevel="1">
      <c r="A90" s="69" t="s">
        <v>40</v>
      </c>
      <c r="B90" s="105"/>
      <c r="C90" s="70" t="str">
        <f>IF(C84&gt;"",C84,"")</f>
        <v>Veini Aleksi</v>
      </c>
      <c r="D90" s="71" t="str">
        <f>IF(C86&gt;"",C86,"")</f>
        <v>Jokinen Paul</v>
      </c>
      <c r="E90" s="56"/>
      <c r="F90" s="72"/>
      <c r="G90" s="155">
        <v>7</v>
      </c>
      <c r="H90" s="156"/>
      <c r="I90" s="153">
        <v>11</v>
      </c>
      <c r="J90" s="154"/>
      <c r="K90" s="153">
        <v>11</v>
      </c>
      <c r="L90" s="154"/>
      <c r="M90" s="153"/>
      <c r="N90" s="154"/>
      <c r="O90" s="157"/>
      <c r="P90" s="154"/>
      <c r="Q90" s="73">
        <f aca="true" t="shared" si="55" ref="Q90:Q95">IF(COUNT(G90:O90)=0,"",COUNTIF(G90:O90,"&gt;=0"))</f>
        <v>3</v>
      </c>
      <c r="R90" s="74">
        <f aca="true" t="shared" si="56" ref="R90:R95">IF(COUNT(G90:O90)=0,"",(IF(LEFT(G90,1)="-",1,0)+IF(LEFT(I90,1)="-",1,0)+IF(LEFT(K90,1)="-",1,0)+IF(LEFT(M90,1)="-",1,0)+IF(LEFT(O90,1)="-",1,0)))</f>
        <v>0</v>
      </c>
      <c r="S90" s="75"/>
      <c r="T90" s="76"/>
      <c r="V90" s="77">
        <f aca="true" t="shared" si="57" ref="V90:W95">+Z90+AB90+AD90+AF90+AH90</f>
        <v>37</v>
      </c>
      <c r="W90" s="78">
        <f t="shared" si="57"/>
        <v>29</v>
      </c>
      <c r="X90" s="79">
        <f aca="true" t="shared" si="58" ref="X90:X95">+V90-W90</f>
        <v>8</v>
      </c>
      <c r="Z90" s="80">
        <f>IF(G90="",0,IF(LEFT(G90,1)="-",ABS(G90),(IF(G90&gt;9,G90+2,11))))</f>
        <v>11</v>
      </c>
      <c r="AA90" s="81">
        <f aca="true" t="shared" si="59" ref="AA90:AA95">IF(G90="",0,IF(LEFT(G90,1)="-",(IF(ABS(G90)&gt;9,(ABS(G90)+2),11)),G90))</f>
        <v>7</v>
      </c>
      <c r="AB90" s="80">
        <f>IF(I90="",0,IF(LEFT(I90,1)="-",ABS(I90),(IF(I90&gt;9,I90+2,11))))</f>
        <v>13</v>
      </c>
      <c r="AC90" s="81">
        <f aca="true" t="shared" si="60" ref="AC90:AC95">IF(I90="",0,IF(LEFT(I90,1)="-",(IF(ABS(I90)&gt;9,(ABS(I90)+2),11)),I90))</f>
        <v>11</v>
      </c>
      <c r="AD90" s="80">
        <f>IF(K90="",0,IF(LEFT(K90,1)="-",ABS(K90),(IF(K90&gt;9,K90+2,11))))</f>
        <v>13</v>
      </c>
      <c r="AE90" s="81">
        <f aca="true" t="shared" si="61" ref="AE90:AE95">IF(K90="",0,IF(LEFT(K90,1)="-",(IF(ABS(K90)&gt;9,(ABS(K90)+2),11)),K90))</f>
        <v>11</v>
      </c>
      <c r="AF90" s="80">
        <f>IF(M90="",0,IF(LEFT(M90,1)="-",ABS(M90),(IF(M90&gt;9,M90+2,11))))</f>
        <v>0</v>
      </c>
      <c r="AG90" s="81">
        <f aca="true" t="shared" si="62" ref="AG90:AG95">IF(M90="",0,IF(LEFT(M90,1)="-",(IF(ABS(M90)&gt;9,(ABS(M90)+2),11)),M90))</f>
        <v>0</v>
      </c>
      <c r="AH90" s="80">
        <f aca="true" t="shared" si="63" ref="AH90:AH95">IF(O90="",0,IF(LEFT(O90,1)="-",ABS(O90),(IF(O90&gt;9,O90+2,11))))</f>
        <v>0</v>
      </c>
      <c r="AI90" s="81">
        <f aca="true" t="shared" si="64" ref="AI90:AI95">IF(O90="",0,IF(LEFT(O90,1)="-",(IF(ABS(O90)&gt;9,(ABS(O90)+2),11)),O90))</f>
        <v>0</v>
      </c>
    </row>
    <row r="91" spans="1:35" ht="15.75" outlineLevel="1">
      <c r="A91" s="69" t="s">
        <v>41</v>
      </c>
      <c r="B91" s="105"/>
      <c r="C91" s="70" t="str">
        <f>IF(C85&gt;"",C85,"")</f>
        <v>Rudsberg Kevin</v>
      </c>
      <c r="D91" s="82" t="str">
        <f>IF(C87&gt;"",C87,"")</f>
        <v>Jokitulppo Raimo</v>
      </c>
      <c r="E91" s="83"/>
      <c r="F91" s="72"/>
      <c r="G91" s="146">
        <v>5</v>
      </c>
      <c r="H91" s="147"/>
      <c r="I91" s="146">
        <v>3</v>
      </c>
      <c r="J91" s="147"/>
      <c r="K91" s="146">
        <v>8</v>
      </c>
      <c r="L91" s="147"/>
      <c r="M91" s="146"/>
      <c r="N91" s="147"/>
      <c r="O91" s="146"/>
      <c r="P91" s="147"/>
      <c r="Q91" s="73">
        <f t="shared" si="55"/>
        <v>3</v>
      </c>
      <c r="R91" s="74">
        <f t="shared" si="56"/>
        <v>0</v>
      </c>
      <c r="S91" s="84"/>
      <c r="T91" s="85"/>
      <c r="V91" s="77">
        <f t="shared" si="57"/>
        <v>33</v>
      </c>
      <c r="W91" s="78">
        <f t="shared" si="57"/>
        <v>16</v>
      </c>
      <c r="X91" s="79">
        <f t="shared" si="58"/>
        <v>17</v>
      </c>
      <c r="Z91" s="86">
        <f>IF(G91="",0,IF(LEFT(G91,1)="-",ABS(G91),(IF(G91&gt;9,G91+2,11))))</f>
        <v>11</v>
      </c>
      <c r="AA91" s="87">
        <f t="shared" si="59"/>
        <v>5</v>
      </c>
      <c r="AB91" s="86">
        <f>IF(I91="",0,IF(LEFT(I91,1)="-",ABS(I91),(IF(I91&gt;9,I91+2,11))))</f>
        <v>11</v>
      </c>
      <c r="AC91" s="87">
        <f t="shared" si="60"/>
        <v>3</v>
      </c>
      <c r="AD91" s="86">
        <f>IF(K91="",0,IF(LEFT(K91,1)="-",ABS(K91),(IF(K91&gt;9,K91+2,11))))</f>
        <v>11</v>
      </c>
      <c r="AE91" s="87">
        <f t="shared" si="61"/>
        <v>8</v>
      </c>
      <c r="AF91" s="86">
        <f>IF(M91="",0,IF(LEFT(M91,1)="-",ABS(M91),(IF(M91&gt;9,M91+2,11))))</f>
        <v>0</v>
      </c>
      <c r="AG91" s="87">
        <f t="shared" si="62"/>
        <v>0</v>
      </c>
      <c r="AH91" s="86">
        <f t="shared" si="63"/>
        <v>0</v>
      </c>
      <c r="AI91" s="87">
        <f t="shared" si="64"/>
        <v>0</v>
      </c>
    </row>
    <row r="92" spans="1:35" ht="16.5" outlineLevel="1" thickBot="1">
      <c r="A92" s="69" t="s">
        <v>42</v>
      </c>
      <c r="B92" s="105"/>
      <c r="C92" s="88" t="str">
        <f>IF(C84&gt;"",C84,"")</f>
        <v>Veini Aleksi</v>
      </c>
      <c r="D92" s="89" t="str">
        <f>IF(C87&gt;"",C87,"")</f>
        <v>Jokitulppo Raimo</v>
      </c>
      <c r="E92" s="64"/>
      <c r="F92" s="65"/>
      <c r="G92" s="151">
        <v>2</v>
      </c>
      <c r="H92" s="152"/>
      <c r="I92" s="151">
        <v>6</v>
      </c>
      <c r="J92" s="152"/>
      <c r="K92" s="151">
        <v>8</v>
      </c>
      <c r="L92" s="152"/>
      <c r="M92" s="151"/>
      <c r="N92" s="152"/>
      <c r="O92" s="151"/>
      <c r="P92" s="152"/>
      <c r="Q92" s="73">
        <f t="shared" si="55"/>
        <v>3</v>
      </c>
      <c r="R92" s="74">
        <f t="shared" si="56"/>
        <v>0</v>
      </c>
      <c r="S92" s="84"/>
      <c r="T92" s="85"/>
      <c r="V92" s="77">
        <f t="shared" si="57"/>
        <v>33</v>
      </c>
      <c r="W92" s="78">
        <f t="shared" si="57"/>
        <v>16</v>
      </c>
      <c r="X92" s="79">
        <f t="shared" si="58"/>
        <v>17</v>
      </c>
      <c r="Z92" s="86">
        <f aca="true" t="shared" si="65" ref="Z92:AF95">IF(G92="",0,IF(LEFT(G92,1)="-",ABS(G92),(IF(G92&gt;9,G92+2,11))))</f>
        <v>11</v>
      </c>
      <c r="AA92" s="87">
        <f t="shared" si="59"/>
        <v>2</v>
      </c>
      <c r="AB92" s="86">
        <f t="shared" si="65"/>
        <v>11</v>
      </c>
      <c r="AC92" s="87">
        <f t="shared" si="60"/>
        <v>6</v>
      </c>
      <c r="AD92" s="86">
        <f t="shared" si="65"/>
        <v>11</v>
      </c>
      <c r="AE92" s="87">
        <f t="shared" si="61"/>
        <v>8</v>
      </c>
      <c r="AF92" s="86">
        <f t="shared" si="65"/>
        <v>0</v>
      </c>
      <c r="AG92" s="87">
        <f t="shared" si="62"/>
        <v>0</v>
      </c>
      <c r="AH92" s="86">
        <f t="shared" si="63"/>
        <v>0</v>
      </c>
      <c r="AI92" s="87">
        <f t="shared" si="64"/>
        <v>0</v>
      </c>
    </row>
    <row r="93" spans="1:35" ht="15.75" outlineLevel="1">
      <c r="A93" s="69" t="s">
        <v>43</v>
      </c>
      <c r="B93" s="105"/>
      <c r="C93" s="70" t="str">
        <f>IF(C85&gt;"",C85,"")</f>
        <v>Rudsberg Kevin</v>
      </c>
      <c r="D93" s="82" t="str">
        <f>IF(C86&gt;"",C86,"")</f>
        <v>Jokinen Paul</v>
      </c>
      <c r="E93" s="56"/>
      <c r="F93" s="72"/>
      <c r="G93" s="153">
        <v>-6</v>
      </c>
      <c r="H93" s="154"/>
      <c r="I93" s="153">
        <v>-6</v>
      </c>
      <c r="J93" s="154"/>
      <c r="K93" s="153">
        <v>9</v>
      </c>
      <c r="L93" s="154"/>
      <c r="M93" s="153">
        <v>-4</v>
      </c>
      <c r="N93" s="154"/>
      <c r="O93" s="153"/>
      <c r="P93" s="154"/>
      <c r="Q93" s="73">
        <f t="shared" si="55"/>
        <v>1</v>
      </c>
      <c r="R93" s="74">
        <f t="shared" si="56"/>
        <v>3</v>
      </c>
      <c r="S93" s="84"/>
      <c r="T93" s="85"/>
      <c r="V93" s="77">
        <f t="shared" si="57"/>
        <v>27</v>
      </c>
      <c r="W93" s="78">
        <f t="shared" si="57"/>
        <v>42</v>
      </c>
      <c r="X93" s="79">
        <f t="shared" si="58"/>
        <v>-15</v>
      </c>
      <c r="Z93" s="86">
        <f t="shared" si="65"/>
        <v>6</v>
      </c>
      <c r="AA93" s="87">
        <f t="shared" si="59"/>
        <v>11</v>
      </c>
      <c r="AB93" s="86">
        <f t="shared" si="65"/>
        <v>6</v>
      </c>
      <c r="AC93" s="87">
        <f t="shared" si="60"/>
        <v>11</v>
      </c>
      <c r="AD93" s="86">
        <f t="shared" si="65"/>
        <v>11</v>
      </c>
      <c r="AE93" s="87">
        <f t="shared" si="61"/>
        <v>9</v>
      </c>
      <c r="AF93" s="86">
        <f t="shared" si="65"/>
        <v>4</v>
      </c>
      <c r="AG93" s="87">
        <f t="shared" si="62"/>
        <v>11</v>
      </c>
      <c r="AH93" s="86">
        <f t="shared" si="63"/>
        <v>0</v>
      </c>
      <c r="AI93" s="87">
        <f t="shared" si="64"/>
        <v>0</v>
      </c>
    </row>
    <row r="94" spans="1:35" ht="15.75" outlineLevel="1">
      <c r="A94" s="69" t="s">
        <v>44</v>
      </c>
      <c r="B94" s="105"/>
      <c r="C94" s="70" t="str">
        <f>IF(C84&gt;"",C84,"")</f>
        <v>Veini Aleksi</v>
      </c>
      <c r="D94" s="82" t="str">
        <f>IF(C85&gt;"",C85,"")</f>
        <v>Rudsberg Kevin</v>
      </c>
      <c r="E94" s="83"/>
      <c r="F94" s="72"/>
      <c r="G94" s="146">
        <v>0</v>
      </c>
      <c r="H94" s="147"/>
      <c r="I94" s="146">
        <v>5</v>
      </c>
      <c r="J94" s="147"/>
      <c r="K94" s="148">
        <v>5</v>
      </c>
      <c r="L94" s="147"/>
      <c r="M94" s="146"/>
      <c r="N94" s="147"/>
      <c r="O94" s="146"/>
      <c r="P94" s="147"/>
      <c r="Q94" s="73">
        <f t="shared" si="55"/>
        <v>3</v>
      </c>
      <c r="R94" s="74">
        <f t="shared" si="56"/>
        <v>0</v>
      </c>
      <c r="S94" s="84"/>
      <c r="T94" s="85"/>
      <c r="V94" s="77">
        <f t="shared" si="57"/>
        <v>33</v>
      </c>
      <c r="W94" s="78">
        <f t="shared" si="57"/>
        <v>10</v>
      </c>
      <c r="X94" s="79">
        <f t="shared" si="58"/>
        <v>23</v>
      </c>
      <c r="Z94" s="86">
        <f t="shared" si="65"/>
        <v>11</v>
      </c>
      <c r="AA94" s="87">
        <f t="shared" si="59"/>
        <v>0</v>
      </c>
      <c r="AB94" s="86">
        <f t="shared" si="65"/>
        <v>11</v>
      </c>
      <c r="AC94" s="87">
        <f t="shared" si="60"/>
        <v>5</v>
      </c>
      <c r="AD94" s="86">
        <f t="shared" si="65"/>
        <v>11</v>
      </c>
      <c r="AE94" s="87">
        <f t="shared" si="61"/>
        <v>5</v>
      </c>
      <c r="AF94" s="86">
        <f t="shared" si="65"/>
        <v>0</v>
      </c>
      <c r="AG94" s="87">
        <f t="shared" si="62"/>
        <v>0</v>
      </c>
      <c r="AH94" s="86">
        <f t="shared" si="63"/>
        <v>0</v>
      </c>
      <c r="AI94" s="87">
        <f t="shared" si="64"/>
        <v>0</v>
      </c>
    </row>
    <row r="95" spans="1:35" ht="16.5" outlineLevel="1" thickBot="1">
      <c r="A95" s="90" t="s">
        <v>45</v>
      </c>
      <c r="B95" s="106"/>
      <c r="C95" s="91" t="str">
        <f>IF(C86&gt;"",C86,"")</f>
        <v>Jokinen Paul</v>
      </c>
      <c r="D95" s="92" t="str">
        <f>IF(C87&gt;"",C87,"")</f>
        <v>Jokitulppo Raimo</v>
      </c>
      <c r="E95" s="93"/>
      <c r="F95" s="94"/>
      <c r="G95" s="149">
        <v>9</v>
      </c>
      <c r="H95" s="150"/>
      <c r="I95" s="149">
        <v>7</v>
      </c>
      <c r="J95" s="150"/>
      <c r="K95" s="149">
        <v>7</v>
      </c>
      <c r="L95" s="150"/>
      <c r="M95" s="149"/>
      <c r="N95" s="150"/>
      <c r="O95" s="149"/>
      <c r="P95" s="150"/>
      <c r="Q95" s="95">
        <f t="shared" si="55"/>
        <v>3</v>
      </c>
      <c r="R95" s="96">
        <f t="shared" si="56"/>
        <v>0</v>
      </c>
      <c r="S95" s="97"/>
      <c r="T95" s="98"/>
      <c r="V95" s="77">
        <f t="shared" si="57"/>
        <v>33</v>
      </c>
      <c r="W95" s="78">
        <f t="shared" si="57"/>
        <v>23</v>
      </c>
      <c r="X95" s="79">
        <f t="shared" si="58"/>
        <v>10</v>
      </c>
      <c r="Z95" s="99">
        <f t="shared" si="65"/>
        <v>11</v>
      </c>
      <c r="AA95" s="100">
        <f t="shared" si="59"/>
        <v>9</v>
      </c>
      <c r="AB95" s="99">
        <f t="shared" si="65"/>
        <v>11</v>
      </c>
      <c r="AC95" s="100">
        <f t="shared" si="60"/>
        <v>7</v>
      </c>
      <c r="AD95" s="99">
        <f t="shared" si="65"/>
        <v>11</v>
      </c>
      <c r="AE95" s="100">
        <f t="shared" si="61"/>
        <v>7</v>
      </c>
      <c r="AF95" s="99">
        <f t="shared" si="65"/>
        <v>0</v>
      </c>
      <c r="AG95" s="100">
        <f t="shared" si="62"/>
        <v>0</v>
      </c>
      <c r="AH95" s="99">
        <f t="shared" si="63"/>
        <v>0</v>
      </c>
      <c r="AI95" s="100">
        <f t="shared" si="64"/>
        <v>0</v>
      </c>
    </row>
    <row r="96" ht="15.75" thickTop="1"/>
  </sheetData>
  <sheetProtection/>
  <mergeCells count="318"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E67:F67"/>
    <mergeCell ref="G67:H67"/>
    <mergeCell ref="I67:J67"/>
    <mergeCell ref="K67:L67"/>
    <mergeCell ref="M67:N67"/>
    <mergeCell ref="S67:T67"/>
    <mergeCell ref="K65:N65"/>
    <mergeCell ref="O65:Q65"/>
    <mergeCell ref="R65:T65"/>
    <mergeCell ref="E66:G66"/>
    <mergeCell ref="H66:J66"/>
    <mergeCell ref="K66:N66"/>
    <mergeCell ref="R66:T66"/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  <mergeCell ref="K81:N81"/>
    <mergeCell ref="O81:Q81"/>
    <mergeCell ref="R81:T81"/>
    <mergeCell ref="E82:G82"/>
    <mergeCell ref="H82:J82"/>
    <mergeCell ref="K82:N82"/>
    <mergeCell ref="R82:T82"/>
    <mergeCell ref="E83:F83"/>
    <mergeCell ref="G83:H83"/>
    <mergeCell ref="I83:J83"/>
    <mergeCell ref="K83:L83"/>
    <mergeCell ref="M83:N83"/>
    <mergeCell ref="S83:T83"/>
    <mergeCell ref="S84:T84"/>
    <mergeCell ref="S85:T85"/>
    <mergeCell ref="S86:T86"/>
    <mergeCell ref="S87:T87"/>
    <mergeCell ref="G89:H89"/>
    <mergeCell ref="I89:J89"/>
    <mergeCell ref="K89:L89"/>
    <mergeCell ref="M89:N89"/>
    <mergeCell ref="O89:P89"/>
    <mergeCell ref="Q89:R89"/>
    <mergeCell ref="G90:H90"/>
    <mergeCell ref="I90:J90"/>
    <mergeCell ref="K90:L90"/>
    <mergeCell ref="M90:N90"/>
    <mergeCell ref="O90:P90"/>
    <mergeCell ref="G91:H91"/>
    <mergeCell ref="I91:J91"/>
    <mergeCell ref="K91:L91"/>
    <mergeCell ref="M91:N91"/>
    <mergeCell ref="O91:P91"/>
    <mergeCell ref="G92:H92"/>
    <mergeCell ref="I92:J92"/>
    <mergeCell ref="K92:L92"/>
    <mergeCell ref="M92:N92"/>
    <mergeCell ref="O92:P92"/>
    <mergeCell ref="G93:H93"/>
    <mergeCell ref="I93:J93"/>
    <mergeCell ref="K93:L93"/>
    <mergeCell ref="M93:N93"/>
    <mergeCell ref="O93:P93"/>
    <mergeCell ref="G94:H94"/>
    <mergeCell ref="I94:J94"/>
    <mergeCell ref="K94:L94"/>
    <mergeCell ref="M94:N94"/>
    <mergeCell ref="O94:P94"/>
    <mergeCell ref="G95:H95"/>
    <mergeCell ref="I95:J95"/>
    <mergeCell ref="K95:L95"/>
    <mergeCell ref="M95:N95"/>
    <mergeCell ref="O95:P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8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43"/>
      <c r="Q2" s="143"/>
      <c r="R2" s="186">
        <v>0.4583333333333333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1300</v>
      </c>
      <c r="C4" s="24" t="s">
        <v>0</v>
      </c>
      <c r="D4" s="25" t="s">
        <v>1</v>
      </c>
      <c r="E4" s="26"/>
      <c r="F4" s="27"/>
      <c r="G4" s="28">
        <f>+Q14</f>
        <v>3</v>
      </c>
      <c r="H4" s="29">
        <f>+R14</f>
        <v>1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1</v>
      </c>
      <c r="S4" s="158">
        <v>1</v>
      </c>
      <c r="T4" s="159"/>
      <c r="V4" s="34">
        <f>+V10+V12+V14</f>
        <v>72</v>
      </c>
      <c r="W4" s="35">
        <f>+W10+W12+W14</f>
        <v>46</v>
      </c>
      <c r="X4" s="36">
        <f>+V4-W4</f>
        <v>26</v>
      </c>
    </row>
    <row r="5" spans="1:24" ht="15">
      <c r="A5" s="37" t="s">
        <v>22</v>
      </c>
      <c r="B5" s="24">
        <v>1000</v>
      </c>
      <c r="C5" s="24" t="s">
        <v>9</v>
      </c>
      <c r="D5" s="38" t="s">
        <v>1</v>
      </c>
      <c r="E5" s="39">
        <f>+R14</f>
        <v>1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4</v>
      </c>
      <c r="R5" s="33">
        <f>IF(SUM(E5:N5)=0,"",SUM(G4:G7))</f>
        <v>3</v>
      </c>
      <c r="S5" s="158">
        <v>2</v>
      </c>
      <c r="T5" s="159"/>
      <c r="V5" s="34">
        <f>+V11+V13+W14</f>
        <v>57</v>
      </c>
      <c r="W5" s="35">
        <f>+W11+W13+V14</f>
        <v>53</v>
      </c>
      <c r="X5" s="36">
        <f>+V5-W5</f>
        <v>4</v>
      </c>
    </row>
    <row r="6" spans="1:24" ht="15">
      <c r="A6" s="37" t="s">
        <v>23</v>
      </c>
      <c r="B6" s="24">
        <v>996</v>
      </c>
      <c r="C6" s="24" t="s">
        <v>175</v>
      </c>
      <c r="D6" s="38" t="s">
        <v>13</v>
      </c>
      <c r="E6" s="39">
        <f>+R10</f>
        <v>0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0</v>
      </c>
      <c r="R6" s="33">
        <f>IF(SUM(E6:N6)=0,"",SUM(I4:I7))</f>
        <v>6</v>
      </c>
      <c r="S6" s="158">
        <v>3</v>
      </c>
      <c r="T6" s="159"/>
      <c r="V6" s="34">
        <f>+W10+W13+V15</f>
        <v>36</v>
      </c>
      <c r="W6" s="35">
        <f>+V10+V13+W15</f>
        <v>66</v>
      </c>
      <c r="X6" s="36">
        <f>+V6-W6</f>
        <v>-30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Sjövold Alve</v>
      </c>
      <c r="D10" s="71" t="str">
        <f>IF(C6&gt;"",C6,"")</f>
        <v>Norja Markus</v>
      </c>
      <c r="E10" s="56"/>
      <c r="F10" s="72"/>
      <c r="G10" s="155">
        <v>6</v>
      </c>
      <c r="H10" s="156"/>
      <c r="I10" s="153">
        <v>8</v>
      </c>
      <c r="J10" s="154"/>
      <c r="K10" s="153">
        <v>8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22</v>
      </c>
      <c r="X10" s="79">
        <f aca="true" t="shared" si="3" ref="X10:X15">+V10-W10</f>
        <v>11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6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8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8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Lindemalm Edwin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Sjövold Alve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Lindemalm Edwin</v>
      </c>
      <c r="D13" s="82" t="str">
        <f>IF(C6&gt;"",C6,"")</f>
        <v>Norja Markus</v>
      </c>
      <c r="E13" s="56"/>
      <c r="F13" s="72"/>
      <c r="G13" s="153">
        <v>5</v>
      </c>
      <c r="H13" s="154"/>
      <c r="I13" s="153">
        <v>4</v>
      </c>
      <c r="J13" s="154"/>
      <c r="K13" s="153">
        <v>5</v>
      </c>
      <c r="L13" s="154"/>
      <c r="M13" s="153"/>
      <c r="N13" s="154"/>
      <c r="O13" s="153"/>
      <c r="P13" s="154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33</v>
      </c>
      <c r="W13" s="78">
        <f t="shared" si="2"/>
        <v>14</v>
      </c>
      <c r="X13" s="79">
        <f t="shared" si="3"/>
        <v>19</v>
      </c>
      <c r="Z13" s="86">
        <f t="shared" si="10"/>
        <v>11</v>
      </c>
      <c r="AA13" s="87">
        <f t="shared" si="4"/>
        <v>5</v>
      </c>
      <c r="AB13" s="86">
        <f t="shared" si="10"/>
        <v>11</v>
      </c>
      <c r="AC13" s="87">
        <f t="shared" si="5"/>
        <v>4</v>
      </c>
      <c r="AD13" s="86">
        <f t="shared" si="10"/>
        <v>11</v>
      </c>
      <c r="AE13" s="87">
        <f t="shared" si="6"/>
        <v>5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Sjövold Alve</v>
      </c>
      <c r="D14" s="82" t="str">
        <f>IF(C5&gt;"",C5,"")</f>
        <v>Lindemalm Edwin</v>
      </c>
      <c r="E14" s="83"/>
      <c r="F14" s="72"/>
      <c r="G14" s="146">
        <v>6</v>
      </c>
      <c r="H14" s="147"/>
      <c r="I14" s="146">
        <v>-6</v>
      </c>
      <c r="J14" s="147"/>
      <c r="K14" s="148">
        <v>3</v>
      </c>
      <c r="L14" s="147"/>
      <c r="M14" s="146">
        <v>4</v>
      </c>
      <c r="N14" s="147"/>
      <c r="O14" s="146"/>
      <c r="P14" s="147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39</v>
      </c>
      <c r="W14" s="78">
        <f t="shared" si="2"/>
        <v>24</v>
      </c>
      <c r="X14" s="79">
        <f t="shared" si="3"/>
        <v>15</v>
      </c>
      <c r="Z14" s="86">
        <f t="shared" si="10"/>
        <v>11</v>
      </c>
      <c r="AA14" s="87">
        <f t="shared" si="4"/>
        <v>6</v>
      </c>
      <c r="AB14" s="86">
        <f t="shared" si="10"/>
        <v>6</v>
      </c>
      <c r="AC14" s="87">
        <f t="shared" si="5"/>
        <v>11</v>
      </c>
      <c r="AD14" s="86">
        <f t="shared" si="10"/>
        <v>11</v>
      </c>
      <c r="AE14" s="87">
        <f t="shared" si="6"/>
        <v>3</v>
      </c>
      <c r="AF14" s="86">
        <f t="shared" si="10"/>
        <v>11</v>
      </c>
      <c r="AG14" s="87">
        <f t="shared" si="7"/>
        <v>4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Norja Markus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8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12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43"/>
      <c r="Q18" s="143"/>
      <c r="R18" s="186">
        <v>0.4583333333333333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1100</v>
      </c>
      <c r="C20" s="24" t="s">
        <v>2</v>
      </c>
      <c r="D20" s="25" t="s">
        <v>3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2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2</v>
      </c>
      <c r="S20" s="158">
        <v>1</v>
      </c>
      <c r="T20" s="159"/>
      <c r="V20" s="34">
        <f>+V26+V28+V30</f>
        <v>84</v>
      </c>
      <c r="W20" s="35">
        <f>+W26+W28+W30</f>
        <v>64</v>
      </c>
      <c r="X20" s="36">
        <f>+V20-W20</f>
        <v>20</v>
      </c>
    </row>
    <row r="21" spans="1:24" ht="15">
      <c r="A21" s="37" t="s">
        <v>22</v>
      </c>
      <c r="B21" s="24">
        <v>1000</v>
      </c>
      <c r="C21" s="24" t="s">
        <v>5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  <v>2</v>
      </c>
      <c r="J21" s="40">
        <f>R29</f>
        <v>3</v>
      </c>
      <c r="K21" s="39">
        <f>Q27</f>
      </c>
      <c r="L21" s="40">
        <f>R27</f>
      </c>
      <c r="M21" s="39"/>
      <c r="N21" s="40"/>
      <c r="O21" s="30">
        <f>IF(SUM(E21:N21)=0,"",COUNTIF(H20:H23,"3"))</f>
        <v>0</v>
      </c>
      <c r="P21" s="31">
        <f>IF(SUM(F21:O21)=0,"",COUNTIF(G20:G23,"3"))</f>
        <v>2</v>
      </c>
      <c r="Q21" s="32">
        <f>IF(SUM(E21:N21)=0,"",SUM(H20:H23))</f>
        <v>2</v>
      </c>
      <c r="R21" s="33">
        <f>IF(SUM(E21:N21)=0,"",SUM(G20:G23))</f>
        <v>6</v>
      </c>
      <c r="S21" s="158">
        <v>3</v>
      </c>
      <c r="T21" s="159"/>
      <c r="V21" s="34">
        <f>+V27+V29+W30</f>
        <v>56</v>
      </c>
      <c r="W21" s="35">
        <f>+W27+W29+V30</f>
        <v>84</v>
      </c>
      <c r="X21" s="36">
        <f>+V21-W21</f>
        <v>-28</v>
      </c>
    </row>
    <row r="22" spans="1:24" ht="15">
      <c r="A22" s="37" t="s">
        <v>23</v>
      </c>
      <c r="B22" s="24">
        <v>1000</v>
      </c>
      <c r="C22" s="24" t="s">
        <v>11</v>
      </c>
      <c r="D22" s="38" t="s">
        <v>1</v>
      </c>
      <c r="E22" s="39">
        <f>+R26</f>
        <v>2</v>
      </c>
      <c r="F22" s="40">
        <f>+Q26</f>
        <v>3</v>
      </c>
      <c r="G22" s="39">
        <f>R29</f>
        <v>3</v>
      </c>
      <c r="H22" s="40">
        <f>Q29</f>
        <v>2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1</v>
      </c>
      <c r="P22" s="31">
        <f>IF(SUM(F22:O22)=0,"",COUNTIF(I20:I23,"3"))</f>
        <v>1</v>
      </c>
      <c r="Q22" s="32">
        <f>IF(SUM(E22:N22)=0,"",SUM(J20:J23))</f>
        <v>5</v>
      </c>
      <c r="R22" s="33">
        <f>IF(SUM(E22:N22)=0,"",SUM(I20:I23))</f>
        <v>5</v>
      </c>
      <c r="S22" s="158">
        <v>2</v>
      </c>
      <c r="T22" s="159"/>
      <c r="V22" s="34">
        <f>+W26+W29+V31</f>
        <v>104</v>
      </c>
      <c r="W22" s="35">
        <f>+V26+V29+W31</f>
        <v>96</v>
      </c>
      <c r="X22" s="36">
        <f>+V22-W22</f>
        <v>8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Zulfukarova Adelina</v>
      </c>
      <c r="D26" s="71" t="str">
        <f>IF(C22&gt;"",C22,"")</f>
        <v>Printz Emelie</v>
      </c>
      <c r="E26" s="56"/>
      <c r="F26" s="72"/>
      <c r="G26" s="155">
        <v>-7</v>
      </c>
      <c r="H26" s="156"/>
      <c r="I26" s="153">
        <v>-7</v>
      </c>
      <c r="J26" s="154"/>
      <c r="K26" s="153">
        <v>10</v>
      </c>
      <c r="L26" s="154"/>
      <c r="M26" s="153">
        <v>12</v>
      </c>
      <c r="N26" s="154"/>
      <c r="O26" s="157">
        <v>9</v>
      </c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2</v>
      </c>
      <c r="S26" s="75"/>
      <c r="T26" s="76"/>
      <c r="V26" s="77">
        <f aca="true" t="shared" si="13" ref="V26:W31">+Z26+AB26+AD26+AF26+AH26</f>
        <v>51</v>
      </c>
      <c r="W26" s="78">
        <f t="shared" si="13"/>
        <v>53</v>
      </c>
      <c r="X26" s="79">
        <f aca="true" t="shared" si="14" ref="X26:X31">+V26-W26</f>
        <v>-2</v>
      </c>
      <c r="Z26" s="80">
        <f>IF(G26="",0,IF(LEFT(G26,1)="-",ABS(G26),(IF(G26&gt;9,G26+2,11))))</f>
        <v>7</v>
      </c>
      <c r="AA26" s="81">
        <f aca="true" t="shared" si="15" ref="AA26:AA31">IF(G26="",0,IF(LEFT(G26,1)="-",(IF(ABS(G26)&gt;9,(ABS(G26)+2),11)),G26))</f>
        <v>11</v>
      </c>
      <c r="AB26" s="80">
        <f>IF(I26="",0,IF(LEFT(I26,1)="-",ABS(I26),(IF(I26&gt;9,I26+2,11))))</f>
        <v>7</v>
      </c>
      <c r="AC26" s="81">
        <f aca="true" t="shared" si="16" ref="AC26:AC31">IF(I26="",0,IF(LEFT(I26,1)="-",(IF(ABS(I26)&gt;9,(ABS(I26)+2),11)),I26))</f>
        <v>11</v>
      </c>
      <c r="AD26" s="80">
        <f>IF(K26="",0,IF(LEFT(K26,1)="-",ABS(K26),(IF(K26&gt;9,K26+2,11))))</f>
        <v>12</v>
      </c>
      <c r="AE26" s="81">
        <f aca="true" t="shared" si="17" ref="AE26:AE31">IF(K26="",0,IF(LEFT(K26,1)="-",(IF(ABS(K26)&gt;9,(ABS(K26)+2),11)),K26))</f>
        <v>10</v>
      </c>
      <c r="AF26" s="80">
        <f>IF(M26="",0,IF(LEFT(M26,1)="-",ABS(M26),(IF(M26&gt;9,M26+2,11))))</f>
        <v>14</v>
      </c>
      <c r="AG26" s="81">
        <f aca="true" t="shared" si="18" ref="AG26:AG31">IF(M26="",0,IF(LEFT(M26,1)="-",(IF(ABS(M26)&gt;9,(ABS(M26)+2),11)),M26))</f>
        <v>12</v>
      </c>
      <c r="AH26" s="80">
        <f aca="true" t="shared" si="19" ref="AH26:AH31">IF(O26="",0,IF(LEFT(O26,1)="-",ABS(O26),(IF(O26&gt;9,O26+2,11))))</f>
        <v>11</v>
      </c>
      <c r="AI26" s="81">
        <f aca="true" t="shared" si="20" ref="AI26:AI31">IF(O26="",0,IF(LEFT(O26,1)="-",(IF(ABS(O26)&gt;9,(ABS(O26)+2),11)),O26))</f>
        <v>9</v>
      </c>
    </row>
    <row r="27" spans="1:35" ht="15.75" outlineLevel="1">
      <c r="A27" s="69" t="s">
        <v>41</v>
      </c>
      <c r="B27" s="105"/>
      <c r="C27" s="70" t="str">
        <f>IF(C21&gt;"",C21,"")</f>
        <v>Jonsson Linus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Zulfukarova Adelina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Jonsson Linus</v>
      </c>
      <c r="D29" s="82" t="str">
        <f>IF(C22&gt;"",C22,"")</f>
        <v>Printz Emelie</v>
      </c>
      <c r="E29" s="56"/>
      <c r="F29" s="72"/>
      <c r="G29" s="153">
        <v>8</v>
      </c>
      <c r="H29" s="154"/>
      <c r="I29" s="153">
        <v>-8</v>
      </c>
      <c r="J29" s="154"/>
      <c r="K29" s="153">
        <v>10</v>
      </c>
      <c r="L29" s="154"/>
      <c r="M29" s="153">
        <v>-9</v>
      </c>
      <c r="N29" s="154"/>
      <c r="O29" s="153">
        <v>-5</v>
      </c>
      <c r="P29" s="154"/>
      <c r="Q29" s="73">
        <f t="shared" si="11"/>
        <v>2</v>
      </c>
      <c r="R29" s="74">
        <f t="shared" si="12"/>
        <v>3</v>
      </c>
      <c r="S29" s="84"/>
      <c r="T29" s="85"/>
      <c r="V29" s="77">
        <f t="shared" si="13"/>
        <v>45</v>
      </c>
      <c r="W29" s="78">
        <f t="shared" si="13"/>
        <v>51</v>
      </c>
      <c r="X29" s="79">
        <f t="shared" si="14"/>
        <v>-6</v>
      </c>
      <c r="Z29" s="86">
        <f t="shared" si="21"/>
        <v>11</v>
      </c>
      <c r="AA29" s="87">
        <f t="shared" si="15"/>
        <v>8</v>
      </c>
      <c r="AB29" s="86">
        <f t="shared" si="21"/>
        <v>8</v>
      </c>
      <c r="AC29" s="87">
        <f t="shared" si="16"/>
        <v>11</v>
      </c>
      <c r="AD29" s="86">
        <f t="shared" si="21"/>
        <v>12</v>
      </c>
      <c r="AE29" s="87">
        <f t="shared" si="17"/>
        <v>10</v>
      </c>
      <c r="AF29" s="86">
        <f t="shared" si="21"/>
        <v>9</v>
      </c>
      <c r="AG29" s="87">
        <f t="shared" si="18"/>
        <v>11</v>
      </c>
      <c r="AH29" s="86">
        <f t="shared" si="19"/>
        <v>5</v>
      </c>
      <c r="AI29" s="87">
        <f t="shared" si="20"/>
        <v>11</v>
      </c>
    </row>
    <row r="30" spans="1:35" ht="15.75" outlineLevel="1">
      <c r="A30" s="69" t="s">
        <v>44</v>
      </c>
      <c r="B30" s="105"/>
      <c r="C30" s="70" t="str">
        <f>IF(C20&gt;"",C20,"")</f>
        <v>Zulfukarova Adelina</v>
      </c>
      <c r="D30" s="82" t="str">
        <f>IF(C21&gt;"",C21,"")</f>
        <v>Jonsson Linus</v>
      </c>
      <c r="E30" s="83"/>
      <c r="F30" s="72"/>
      <c r="G30" s="146">
        <v>2</v>
      </c>
      <c r="H30" s="147"/>
      <c r="I30" s="146">
        <v>4</v>
      </c>
      <c r="J30" s="147"/>
      <c r="K30" s="148">
        <v>5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11</v>
      </c>
      <c r="X30" s="79">
        <f t="shared" si="14"/>
        <v>22</v>
      </c>
      <c r="Z30" s="86">
        <f t="shared" si="21"/>
        <v>11</v>
      </c>
      <c r="AA30" s="87">
        <f t="shared" si="15"/>
        <v>2</v>
      </c>
      <c r="AB30" s="86">
        <f t="shared" si="21"/>
        <v>11</v>
      </c>
      <c r="AC30" s="87">
        <f t="shared" si="16"/>
        <v>4</v>
      </c>
      <c r="AD30" s="86">
        <f t="shared" si="21"/>
        <v>11</v>
      </c>
      <c r="AE30" s="87">
        <f t="shared" si="17"/>
        <v>5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 t="str">
        <f>IF(C22&gt;"",C22,"")</f>
        <v>Printz Emelie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8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12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43"/>
      <c r="Q34" s="143"/>
      <c r="R34" s="186">
        <v>0.5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1000</v>
      </c>
      <c r="C36" s="24" t="s">
        <v>12</v>
      </c>
      <c r="D36" s="25" t="s">
        <v>13</v>
      </c>
      <c r="E36" s="26"/>
      <c r="F36" s="27"/>
      <c r="G36" s="28">
        <f>+Q46</f>
        <v>3</v>
      </c>
      <c r="H36" s="29">
        <f>+R46</f>
        <v>1</v>
      </c>
      <c r="I36" s="28">
        <f>Q42</f>
        <v>3</v>
      </c>
      <c r="J36" s="29">
        <f>R42</f>
        <v>0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1</v>
      </c>
      <c r="S36" s="158">
        <v>1</v>
      </c>
      <c r="T36" s="159"/>
      <c r="V36" s="34">
        <f>+V42+V44+V46</f>
        <v>74</v>
      </c>
      <c r="W36" s="35">
        <f>+W42+W44+W46</f>
        <v>49</v>
      </c>
      <c r="X36" s="36">
        <f>+V36-W36</f>
        <v>25</v>
      </c>
    </row>
    <row r="37" spans="1:24" ht="15">
      <c r="A37" s="37" t="s">
        <v>22</v>
      </c>
      <c r="B37" s="24">
        <v>1000</v>
      </c>
      <c r="C37" s="24" t="s">
        <v>4</v>
      </c>
      <c r="D37" s="38" t="s">
        <v>1</v>
      </c>
      <c r="E37" s="39">
        <f>+R46</f>
        <v>1</v>
      </c>
      <c r="F37" s="40">
        <f>+Q46</f>
        <v>3</v>
      </c>
      <c r="G37" s="41"/>
      <c r="H37" s="42"/>
      <c r="I37" s="39">
        <f>Q45</f>
        <v>3</v>
      </c>
      <c r="J37" s="40">
        <f>R45</f>
        <v>1</v>
      </c>
      <c r="K37" s="39">
        <f>Q43</f>
      </c>
      <c r="L37" s="40">
        <f>R43</f>
      </c>
      <c r="M37" s="39"/>
      <c r="N37" s="40"/>
      <c r="O37" s="30">
        <f>IF(SUM(E37:N37)=0,"",COUNTIF(H36:H39,"3"))</f>
        <v>1</v>
      </c>
      <c r="P37" s="31">
        <f>IF(SUM(F37:O37)=0,"",COUNTIF(G36:G39,"3"))</f>
        <v>1</v>
      </c>
      <c r="Q37" s="32">
        <f>IF(SUM(E37:N37)=0,"",SUM(H36:H39))</f>
        <v>4</v>
      </c>
      <c r="R37" s="33">
        <f>IF(SUM(E37:N37)=0,"",SUM(G36:G39))</f>
        <v>4</v>
      </c>
      <c r="S37" s="158">
        <v>2</v>
      </c>
      <c r="T37" s="159"/>
      <c r="V37" s="34">
        <f>+V43+V45+W46</f>
        <v>72</v>
      </c>
      <c r="W37" s="35">
        <f>+W43+W45+V46</f>
        <v>78</v>
      </c>
      <c r="X37" s="36">
        <f>+V37-W37</f>
        <v>-6</v>
      </c>
    </row>
    <row r="38" spans="1:24" ht="15">
      <c r="A38" s="37" t="s">
        <v>23</v>
      </c>
      <c r="B38" s="24">
        <v>958</v>
      </c>
      <c r="C38" s="24" t="s">
        <v>14</v>
      </c>
      <c r="D38" s="38" t="s">
        <v>13</v>
      </c>
      <c r="E38" s="39">
        <f>+R42</f>
        <v>0</v>
      </c>
      <c r="F38" s="40">
        <f>+Q42</f>
        <v>3</v>
      </c>
      <c r="G38" s="39">
        <f>R45</f>
        <v>1</v>
      </c>
      <c r="H38" s="40">
        <f>Q45</f>
        <v>3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1</v>
      </c>
      <c r="R38" s="33">
        <f>IF(SUM(E38:N38)=0,"",SUM(I36:I39))</f>
        <v>6</v>
      </c>
      <c r="S38" s="158">
        <v>3</v>
      </c>
      <c r="T38" s="159"/>
      <c r="V38" s="34">
        <f>+W42+W45+V47</f>
        <v>57</v>
      </c>
      <c r="W38" s="35">
        <f>+V42+V45+W47</f>
        <v>76</v>
      </c>
      <c r="X38" s="36">
        <f>+V38-W38</f>
        <v>-19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outlineLevel="1">
      <c r="A42" s="69" t="s">
        <v>40</v>
      </c>
      <c r="B42" s="105"/>
      <c r="C42" s="70" t="str">
        <f>IF(C36&gt;"",C36,"")</f>
        <v>Brinaru Michelle</v>
      </c>
      <c r="D42" s="71" t="str">
        <f>IF(C38&gt;"",C38,"")</f>
        <v>Ruokolainen Vilho</v>
      </c>
      <c r="E42" s="56"/>
      <c r="F42" s="72"/>
      <c r="G42" s="155">
        <v>7</v>
      </c>
      <c r="H42" s="156"/>
      <c r="I42" s="153">
        <v>4</v>
      </c>
      <c r="J42" s="154"/>
      <c r="K42" s="153">
        <v>9</v>
      </c>
      <c r="L42" s="154"/>
      <c r="M42" s="153"/>
      <c r="N42" s="154"/>
      <c r="O42" s="157"/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33</v>
      </c>
      <c r="W42" s="78">
        <f t="shared" si="24"/>
        <v>20</v>
      </c>
      <c r="X42" s="79">
        <f aca="true" t="shared" si="25" ref="X42:X47">+V42-W42</f>
        <v>13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7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4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9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41</v>
      </c>
      <c r="B43" s="105"/>
      <c r="C43" s="70" t="str">
        <f>IF(C37&gt;"",C37,"")</f>
        <v>Holmqvist Tom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42</v>
      </c>
      <c r="B44" s="105"/>
      <c r="C44" s="88" t="str">
        <f>IF(C36&gt;"",C36,"")</f>
        <v>Brinaru Michelle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43</v>
      </c>
      <c r="B45" s="105"/>
      <c r="C45" s="70" t="str">
        <f>IF(C37&gt;"",C37,"")</f>
        <v>Holmqvist Tom</v>
      </c>
      <c r="D45" s="82" t="str">
        <f>IF(C38&gt;"",C38,"")</f>
        <v>Ruokolainen Vilho</v>
      </c>
      <c r="E45" s="56"/>
      <c r="F45" s="72"/>
      <c r="G45" s="153">
        <v>9</v>
      </c>
      <c r="H45" s="154"/>
      <c r="I45" s="153">
        <v>-9</v>
      </c>
      <c r="J45" s="154"/>
      <c r="K45" s="153">
        <v>10</v>
      </c>
      <c r="L45" s="154"/>
      <c r="M45" s="153">
        <v>7</v>
      </c>
      <c r="N45" s="154"/>
      <c r="O45" s="153"/>
      <c r="P45" s="154"/>
      <c r="Q45" s="73">
        <f t="shared" si="22"/>
        <v>3</v>
      </c>
      <c r="R45" s="74">
        <f t="shared" si="23"/>
        <v>1</v>
      </c>
      <c r="S45" s="84"/>
      <c r="T45" s="85"/>
      <c r="V45" s="77">
        <f t="shared" si="24"/>
        <v>43</v>
      </c>
      <c r="W45" s="78">
        <f t="shared" si="24"/>
        <v>37</v>
      </c>
      <c r="X45" s="79">
        <f t="shared" si="25"/>
        <v>6</v>
      </c>
      <c r="Z45" s="86">
        <f t="shared" si="32"/>
        <v>11</v>
      </c>
      <c r="AA45" s="87">
        <f t="shared" si="26"/>
        <v>9</v>
      </c>
      <c r="AB45" s="86">
        <f t="shared" si="32"/>
        <v>9</v>
      </c>
      <c r="AC45" s="87">
        <f t="shared" si="27"/>
        <v>11</v>
      </c>
      <c r="AD45" s="86">
        <f t="shared" si="32"/>
        <v>12</v>
      </c>
      <c r="AE45" s="87">
        <f t="shared" si="28"/>
        <v>10</v>
      </c>
      <c r="AF45" s="86">
        <f t="shared" si="32"/>
        <v>11</v>
      </c>
      <c r="AG45" s="87">
        <f t="shared" si="29"/>
        <v>7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44</v>
      </c>
      <c r="B46" s="105"/>
      <c r="C46" s="70" t="str">
        <f>IF(C36&gt;"",C36,"")</f>
        <v>Brinaru Michelle</v>
      </c>
      <c r="D46" s="82" t="str">
        <f>IF(C37&gt;"",C37,"")</f>
        <v>Holmqvist Tom</v>
      </c>
      <c r="E46" s="83"/>
      <c r="F46" s="72"/>
      <c r="G46" s="146">
        <v>-8</v>
      </c>
      <c r="H46" s="147"/>
      <c r="I46" s="146">
        <v>5</v>
      </c>
      <c r="J46" s="147"/>
      <c r="K46" s="148">
        <v>9</v>
      </c>
      <c r="L46" s="147"/>
      <c r="M46" s="146">
        <v>4</v>
      </c>
      <c r="N46" s="147"/>
      <c r="O46" s="146"/>
      <c r="P46" s="147"/>
      <c r="Q46" s="73">
        <f t="shared" si="22"/>
        <v>3</v>
      </c>
      <c r="R46" s="74">
        <f t="shared" si="23"/>
        <v>1</v>
      </c>
      <c r="S46" s="84"/>
      <c r="T46" s="85"/>
      <c r="V46" s="77">
        <f t="shared" si="24"/>
        <v>41</v>
      </c>
      <c r="W46" s="78">
        <f t="shared" si="24"/>
        <v>29</v>
      </c>
      <c r="X46" s="79">
        <f t="shared" si="25"/>
        <v>12</v>
      </c>
      <c r="Z46" s="86">
        <f t="shared" si="32"/>
        <v>8</v>
      </c>
      <c r="AA46" s="87">
        <f t="shared" si="26"/>
        <v>11</v>
      </c>
      <c r="AB46" s="86">
        <f t="shared" si="32"/>
        <v>11</v>
      </c>
      <c r="AC46" s="87">
        <f t="shared" si="27"/>
        <v>5</v>
      </c>
      <c r="AD46" s="86">
        <f t="shared" si="32"/>
        <v>11</v>
      </c>
      <c r="AE46" s="87">
        <f t="shared" si="28"/>
        <v>9</v>
      </c>
      <c r="AF46" s="86">
        <f t="shared" si="32"/>
        <v>11</v>
      </c>
      <c r="AG46" s="87">
        <f t="shared" si="29"/>
        <v>4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45</v>
      </c>
      <c r="B47" s="106"/>
      <c r="C47" s="91" t="str">
        <f>IF(C38&gt;"",C38,"")</f>
        <v>Ruokolainen Vilho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5.75" thickTop="1"/>
  </sheetData>
  <sheetProtection/>
  <mergeCells count="159">
    <mergeCell ref="K1:N1"/>
    <mergeCell ref="O1:Q1"/>
    <mergeCell ref="R1:T1"/>
    <mergeCell ref="K17:N17"/>
    <mergeCell ref="O17:Q17"/>
    <mergeCell ref="R17:T17"/>
    <mergeCell ref="S4:T4"/>
    <mergeCell ref="S5:T5"/>
    <mergeCell ref="S6:T6"/>
    <mergeCell ref="S7:T7"/>
    <mergeCell ref="E2:G2"/>
    <mergeCell ref="H2:J2"/>
    <mergeCell ref="K2:N2"/>
    <mergeCell ref="R2:T2"/>
    <mergeCell ref="E3:F3"/>
    <mergeCell ref="G3:H3"/>
    <mergeCell ref="I3:J3"/>
    <mergeCell ref="K3:L3"/>
    <mergeCell ref="M3:N3"/>
    <mergeCell ref="S3:T3"/>
    <mergeCell ref="G9:H9"/>
    <mergeCell ref="I9:J9"/>
    <mergeCell ref="K9:L9"/>
    <mergeCell ref="M9:N9"/>
    <mergeCell ref="O9:P9"/>
    <mergeCell ref="Q9:R9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E18:G18"/>
    <mergeCell ref="H18:J18"/>
    <mergeCell ref="K18:N18"/>
    <mergeCell ref="R18:T18"/>
    <mergeCell ref="E19:F19"/>
    <mergeCell ref="G19:H19"/>
    <mergeCell ref="I19:J19"/>
    <mergeCell ref="K19:L19"/>
    <mergeCell ref="M19:N19"/>
    <mergeCell ref="S19:T19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K33:N33"/>
    <mergeCell ref="O33:Q33"/>
    <mergeCell ref="R33:T33"/>
    <mergeCell ref="E34:G34"/>
    <mergeCell ref="H34:J34"/>
    <mergeCell ref="K34:N34"/>
    <mergeCell ref="R34:T34"/>
    <mergeCell ref="E35:F35"/>
    <mergeCell ref="G35:H35"/>
    <mergeCell ref="I35:J35"/>
    <mergeCell ref="K35:L35"/>
    <mergeCell ref="M35:N35"/>
    <mergeCell ref="S35:T35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5" width="32.140625" style="0" bestFit="1" customWidth="1"/>
    <col min="6" max="7" width="29.8515625" style="0" bestFit="1" customWidth="1"/>
    <col min="8" max="8" width="28.00390625" style="0" bestFit="1" customWidth="1"/>
  </cols>
  <sheetData>
    <row r="1" ht="15.75" thickBot="1"/>
    <row r="2" spans="7:8" ht="15">
      <c r="G2" s="189" t="s">
        <v>6</v>
      </c>
      <c r="H2" s="190"/>
    </row>
    <row r="3" spans="7:8" ht="15">
      <c r="G3" s="109" t="s">
        <v>143</v>
      </c>
      <c r="H3" s="110" t="s">
        <v>103</v>
      </c>
    </row>
    <row r="4" spans="1:8" ht="15.75" thickBot="1">
      <c r="A4" s="111"/>
      <c r="B4" s="112" t="s">
        <v>144</v>
      </c>
      <c r="C4" s="112" t="s">
        <v>145</v>
      </c>
      <c r="D4" s="113" t="s">
        <v>146</v>
      </c>
      <c r="G4" s="114" t="s">
        <v>147</v>
      </c>
      <c r="H4" s="115" t="s">
        <v>148</v>
      </c>
    </row>
    <row r="5" spans="1:5" ht="15">
      <c r="A5" s="116" t="s">
        <v>21</v>
      </c>
      <c r="B5" s="117" t="s">
        <v>149</v>
      </c>
      <c r="C5" s="120" t="s">
        <v>47</v>
      </c>
      <c r="D5" s="121" t="s">
        <v>3</v>
      </c>
      <c r="E5" s="119" t="s">
        <v>47</v>
      </c>
    </row>
    <row r="6" spans="1:6" ht="15">
      <c r="A6" s="116" t="s">
        <v>22</v>
      </c>
      <c r="B6" s="120"/>
      <c r="C6" s="120"/>
      <c r="D6" s="121"/>
      <c r="E6" s="122"/>
      <c r="F6" s="119" t="s">
        <v>47</v>
      </c>
    </row>
    <row r="7" spans="1:7" ht="15">
      <c r="A7" s="123" t="s">
        <v>23</v>
      </c>
      <c r="B7" s="124" t="s">
        <v>158</v>
      </c>
      <c r="C7" s="124" t="s">
        <v>61</v>
      </c>
      <c r="D7" s="125" t="s">
        <v>1</v>
      </c>
      <c r="E7" s="119" t="s">
        <v>61</v>
      </c>
      <c r="F7" s="126" t="s">
        <v>232</v>
      </c>
      <c r="G7" s="127"/>
    </row>
    <row r="8" spans="1:7" ht="15">
      <c r="A8" s="123" t="s">
        <v>24</v>
      </c>
      <c r="B8" s="124" t="s">
        <v>160</v>
      </c>
      <c r="C8" s="124" t="s">
        <v>82</v>
      </c>
      <c r="D8" s="125" t="s">
        <v>13</v>
      </c>
      <c r="E8" s="122" t="s">
        <v>208</v>
      </c>
      <c r="G8" s="119" t="s">
        <v>0</v>
      </c>
    </row>
    <row r="9" spans="1:8" ht="15">
      <c r="A9" s="116" t="s">
        <v>141</v>
      </c>
      <c r="B9" s="117" t="s">
        <v>172</v>
      </c>
      <c r="C9" s="120" t="s">
        <v>86</v>
      </c>
      <c r="D9" s="121" t="s">
        <v>13</v>
      </c>
      <c r="E9" s="119" t="s">
        <v>173</v>
      </c>
      <c r="G9" s="126" t="s">
        <v>237</v>
      </c>
      <c r="H9" s="127"/>
    </row>
    <row r="10" spans="1:8" ht="15">
      <c r="A10" s="116" t="s">
        <v>152</v>
      </c>
      <c r="B10" s="120" t="s">
        <v>170</v>
      </c>
      <c r="C10" s="120" t="s">
        <v>173</v>
      </c>
      <c r="D10" s="121" t="s">
        <v>114</v>
      </c>
      <c r="E10" s="122" t="s">
        <v>216</v>
      </c>
      <c r="F10" s="119" t="s">
        <v>0</v>
      </c>
      <c r="G10" s="127"/>
      <c r="H10" s="127"/>
    </row>
    <row r="11" spans="1:8" ht="15">
      <c r="A11" s="123" t="s">
        <v>153</v>
      </c>
      <c r="B11" s="124"/>
      <c r="C11" s="124"/>
      <c r="D11" s="125"/>
      <c r="E11" s="119" t="s">
        <v>0</v>
      </c>
      <c r="F11" s="122" t="s">
        <v>228</v>
      </c>
      <c r="H11" s="127"/>
    </row>
    <row r="12" spans="1:8" ht="15">
      <c r="A12" s="131" t="s">
        <v>154</v>
      </c>
      <c r="B12" s="132" t="s">
        <v>157</v>
      </c>
      <c r="C12" s="135" t="s">
        <v>0</v>
      </c>
      <c r="D12" s="136" t="s">
        <v>1</v>
      </c>
      <c r="E12" s="122"/>
      <c r="H12" s="130" t="s">
        <v>56</v>
      </c>
    </row>
    <row r="13" spans="1:8" ht="15">
      <c r="A13" s="134"/>
      <c r="B13" s="139"/>
      <c r="C13" s="139"/>
      <c r="D13" s="139"/>
      <c r="F13" s="137"/>
      <c r="G13" s="137"/>
      <c r="H13" s="126" t="s">
        <v>249</v>
      </c>
    </row>
    <row r="14" spans="1:8" ht="15">
      <c r="A14" s="116" t="s">
        <v>161</v>
      </c>
      <c r="B14" s="117" t="s">
        <v>159</v>
      </c>
      <c r="C14" s="120" t="s">
        <v>100</v>
      </c>
      <c r="D14" s="121" t="s">
        <v>101</v>
      </c>
      <c r="E14" s="119" t="s">
        <v>100</v>
      </c>
      <c r="H14" s="138"/>
    </row>
    <row r="15" spans="1:8" ht="15">
      <c r="A15" s="116" t="s">
        <v>162</v>
      </c>
      <c r="B15" s="120"/>
      <c r="C15" s="120"/>
      <c r="D15" s="121"/>
      <c r="E15" s="122"/>
      <c r="F15" s="119" t="s">
        <v>100</v>
      </c>
      <c r="H15" s="138"/>
    </row>
    <row r="16" spans="1:8" ht="15">
      <c r="A16" s="123" t="s">
        <v>163</v>
      </c>
      <c r="B16" s="124" t="s">
        <v>156</v>
      </c>
      <c r="C16" s="124" t="s">
        <v>62</v>
      </c>
      <c r="D16" s="125" t="s">
        <v>63</v>
      </c>
      <c r="E16" s="119" t="s">
        <v>72</v>
      </c>
      <c r="F16" s="126" t="s">
        <v>231</v>
      </c>
      <c r="G16" s="127"/>
      <c r="H16" s="138"/>
    </row>
    <row r="17" spans="1:8" ht="15">
      <c r="A17" s="123" t="s">
        <v>164</v>
      </c>
      <c r="B17" s="128" t="s">
        <v>169</v>
      </c>
      <c r="C17" s="124" t="s">
        <v>72</v>
      </c>
      <c r="D17" s="125" t="s">
        <v>1</v>
      </c>
      <c r="E17" s="122" t="s">
        <v>222</v>
      </c>
      <c r="G17" s="119" t="s">
        <v>56</v>
      </c>
      <c r="H17" s="138"/>
    </row>
    <row r="18" spans="1:8" ht="15">
      <c r="A18" s="116" t="s">
        <v>165</v>
      </c>
      <c r="B18" s="120" t="s">
        <v>151</v>
      </c>
      <c r="C18" s="120" t="s">
        <v>68</v>
      </c>
      <c r="D18" s="121" t="s">
        <v>13</v>
      </c>
      <c r="E18" s="119" t="s">
        <v>68</v>
      </c>
      <c r="G18" s="122" t="s">
        <v>245</v>
      </c>
      <c r="H18" s="137"/>
    </row>
    <row r="19" spans="1:8" ht="15">
      <c r="A19" s="116" t="s">
        <v>166</v>
      </c>
      <c r="B19" s="120" t="s">
        <v>171</v>
      </c>
      <c r="C19" s="120" t="s">
        <v>58</v>
      </c>
      <c r="D19" s="121" t="s">
        <v>59</v>
      </c>
      <c r="E19" s="122" t="s">
        <v>226</v>
      </c>
      <c r="F19" s="119" t="s">
        <v>56</v>
      </c>
      <c r="G19" s="127"/>
      <c r="H19" s="137"/>
    </row>
    <row r="20" spans="1:8" ht="15">
      <c r="A20" s="123" t="s">
        <v>167</v>
      </c>
      <c r="B20" s="124"/>
      <c r="C20" s="124"/>
      <c r="D20" s="125"/>
      <c r="E20" s="119" t="s">
        <v>56</v>
      </c>
      <c r="F20" s="122" t="s">
        <v>230</v>
      </c>
      <c r="H20" s="137"/>
    </row>
    <row r="21" spans="1:8" ht="15">
      <c r="A21" s="131" t="s">
        <v>168</v>
      </c>
      <c r="B21" s="132" t="s">
        <v>150</v>
      </c>
      <c r="C21" s="135" t="s">
        <v>56</v>
      </c>
      <c r="D21" s="136" t="s">
        <v>1</v>
      </c>
      <c r="E21" s="122"/>
      <c r="H21" s="137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Header>&amp;LARF Junior Cup 2013&amp;CMejlans Bollförening r.f.&amp;R&amp;A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118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6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42"/>
      <c r="Q2" s="142"/>
      <c r="R2" s="186">
        <v>0.4166666666666667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1559</v>
      </c>
      <c r="C4" s="24" t="s">
        <v>106</v>
      </c>
      <c r="D4" s="25" t="s">
        <v>107</v>
      </c>
      <c r="E4" s="26"/>
      <c r="F4" s="27"/>
      <c r="G4" s="28">
        <f>+Q14</f>
        <v>3</v>
      </c>
      <c r="H4" s="29">
        <f>+R14</f>
        <v>2</v>
      </c>
      <c r="I4" s="28">
        <f>Q10</f>
        <v>3</v>
      </c>
      <c r="J4" s="29">
        <f>R10</f>
        <v>1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3</v>
      </c>
      <c r="S4" s="158">
        <v>1</v>
      </c>
      <c r="T4" s="159"/>
      <c r="V4" s="34">
        <f>+V10+V12+V14</f>
        <v>91</v>
      </c>
      <c r="W4" s="35">
        <f>+W10+W12+W14</f>
        <v>71</v>
      </c>
      <c r="X4" s="36">
        <f>+V4-W4</f>
        <v>20</v>
      </c>
    </row>
    <row r="5" spans="1:24" ht="15">
      <c r="A5" s="37" t="s">
        <v>22</v>
      </c>
      <c r="B5" s="24">
        <v>1503</v>
      </c>
      <c r="C5" s="24" t="s">
        <v>116</v>
      </c>
      <c r="D5" s="38" t="s">
        <v>117</v>
      </c>
      <c r="E5" s="39">
        <f>+R14</f>
        <v>2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5</v>
      </c>
      <c r="R5" s="33">
        <f>IF(SUM(E5:N5)=0,"",SUM(G4:G7))</f>
        <v>3</v>
      </c>
      <c r="S5" s="158">
        <v>2</v>
      </c>
      <c r="T5" s="159"/>
      <c r="V5" s="34">
        <f>+V11+V13+W14</f>
        <v>80</v>
      </c>
      <c r="W5" s="35">
        <f>+W11+W13+V14</f>
        <v>63</v>
      </c>
      <c r="X5" s="36">
        <f>+V5-W5</f>
        <v>17</v>
      </c>
    </row>
    <row r="6" spans="1:24" ht="15">
      <c r="A6" s="37" t="s">
        <v>23</v>
      </c>
      <c r="B6" s="24">
        <v>1233</v>
      </c>
      <c r="C6" s="24" t="s">
        <v>100</v>
      </c>
      <c r="D6" s="38" t="s">
        <v>101</v>
      </c>
      <c r="E6" s="39">
        <f>+R10</f>
        <v>1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1</v>
      </c>
      <c r="R6" s="33">
        <f>IF(SUM(E6:N6)=0,"",SUM(I4:I7))</f>
        <v>6</v>
      </c>
      <c r="S6" s="158">
        <v>3</v>
      </c>
      <c r="T6" s="159"/>
      <c r="V6" s="34">
        <f>+W10+W13+V15</f>
        <v>38</v>
      </c>
      <c r="W6" s="35">
        <f>+V10+V13+W15</f>
        <v>75</v>
      </c>
      <c r="X6" s="36">
        <f>+V6-W6</f>
        <v>-37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customHeight="1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customHeight="1" outlineLevel="1">
      <c r="A10" s="69" t="s">
        <v>40</v>
      </c>
      <c r="B10" s="105"/>
      <c r="C10" s="70" t="str">
        <f>IF(C4&gt;"",C4,"")</f>
        <v>Ridal Toivo</v>
      </c>
      <c r="D10" s="71" t="str">
        <f>IF(C6&gt;"",C6,"")</f>
        <v>Ollikainen Jorma</v>
      </c>
      <c r="E10" s="56"/>
      <c r="F10" s="72"/>
      <c r="G10" s="155">
        <v>4</v>
      </c>
      <c r="H10" s="156"/>
      <c r="I10" s="153">
        <v>7</v>
      </c>
      <c r="J10" s="154"/>
      <c r="K10" s="153">
        <v>-9</v>
      </c>
      <c r="L10" s="154"/>
      <c r="M10" s="153">
        <v>2</v>
      </c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1</v>
      </c>
      <c r="S10" s="75"/>
      <c r="T10" s="76"/>
      <c r="V10" s="77">
        <f aca="true" t="shared" si="2" ref="V10:W15">+Z10+AB10+AD10+AF10+AH10</f>
        <v>42</v>
      </c>
      <c r="W10" s="78">
        <f t="shared" si="2"/>
        <v>24</v>
      </c>
      <c r="X10" s="79">
        <f aca="true" t="shared" si="3" ref="X10:X15">+V10-W10</f>
        <v>18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4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7</v>
      </c>
      <c r="AD10" s="80">
        <f>IF(K10="",0,IF(LEFT(K10,1)="-",ABS(K10),(IF(K10&gt;9,K10+2,11))))</f>
        <v>9</v>
      </c>
      <c r="AE10" s="81">
        <f aca="true" t="shared" si="6" ref="AE10:AE15">IF(K10="",0,IF(LEFT(K10,1)="-",(IF(ABS(K10)&gt;9,(ABS(K10)+2),11)),K10))</f>
        <v>11</v>
      </c>
      <c r="AF10" s="80">
        <f>IF(M10="",0,IF(LEFT(M10,1)="-",ABS(M10),(IF(M10&gt;9,M10+2,11))))</f>
        <v>11</v>
      </c>
      <c r="AG10" s="81">
        <f aca="true" t="shared" si="7" ref="AG10:AG15">IF(M10="",0,IF(LEFT(M10,1)="-",(IF(ABS(M10)&gt;9,(ABS(M10)+2),11)),M10))</f>
        <v>2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41</v>
      </c>
      <c r="B11" s="105"/>
      <c r="C11" s="70" t="str">
        <f>IF(C5&gt;"",C5,"")</f>
        <v>Paul Måns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42</v>
      </c>
      <c r="B12" s="105"/>
      <c r="C12" s="88" t="str">
        <f>IF(C4&gt;"",C4,"")</f>
        <v>Ridal Toivo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43</v>
      </c>
      <c r="B13" s="105"/>
      <c r="C13" s="70" t="str">
        <f>IF(C5&gt;"",C5,"")</f>
        <v>Paul Måns</v>
      </c>
      <c r="D13" s="82" t="str">
        <f>IF(C6&gt;"",C6,"")</f>
        <v>Ollikainen Jorma</v>
      </c>
      <c r="E13" s="56"/>
      <c r="F13" s="72"/>
      <c r="G13" s="153">
        <v>8</v>
      </c>
      <c r="H13" s="154"/>
      <c r="I13" s="153">
        <v>3</v>
      </c>
      <c r="J13" s="154"/>
      <c r="K13" s="153">
        <v>3</v>
      </c>
      <c r="L13" s="154"/>
      <c r="M13" s="153"/>
      <c r="N13" s="154"/>
      <c r="O13" s="153"/>
      <c r="P13" s="154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33</v>
      </c>
      <c r="W13" s="78">
        <f t="shared" si="2"/>
        <v>14</v>
      </c>
      <c r="X13" s="79">
        <f t="shared" si="3"/>
        <v>19</v>
      </c>
      <c r="Z13" s="86">
        <f t="shared" si="10"/>
        <v>11</v>
      </c>
      <c r="AA13" s="87">
        <f t="shared" si="4"/>
        <v>8</v>
      </c>
      <c r="AB13" s="86">
        <f t="shared" si="10"/>
        <v>11</v>
      </c>
      <c r="AC13" s="87">
        <f t="shared" si="5"/>
        <v>3</v>
      </c>
      <c r="AD13" s="86">
        <f t="shared" si="10"/>
        <v>11</v>
      </c>
      <c r="AE13" s="87">
        <f t="shared" si="6"/>
        <v>3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customHeight="1" outlineLevel="1">
      <c r="A14" s="69" t="s">
        <v>44</v>
      </c>
      <c r="B14" s="105"/>
      <c r="C14" s="70" t="str">
        <f>IF(C4&gt;"",C4,"")</f>
        <v>Ridal Toivo</v>
      </c>
      <c r="D14" s="82" t="str">
        <f>IF(C5&gt;"",C5,"")</f>
        <v>Paul Måns</v>
      </c>
      <c r="E14" s="83"/>
      <c r="F14" s="72"/>
      <c r="G14" s="146">
        <v>-10</v>
      </c>
      <c r="H14" s="147"/>
      <c r="I14" s="146">
        <v>8</v>
      </c>
      <c r="J14" s="147"/>
      <c r="K14" s="148">
        <v>7</v>
      </c>
      <c r="L14" s="147"/>
      <c r="M14" s="146">
        <v>-6</v>
      </c>
      <c r="N14" s="147"/>
      <c r="O14" s="146">
        <v>9</v>
      </c>
      <c r="P14" s="147"/>
      <c r="Q14" s="73">
        <f t="shared" si="0"/>
        <v>3</v>
      </c>
      <c r="R14" s="74">
        <f t="shared" si="1"/>
        <v>2</v>
      </c>
      <c r="S14" s="84"/>
      <c r="T14" s="85"/>
      <c r="V14" s="77">
        <f t="shared" si="2"/>
        <v>49</v>
      </c>
      <c r="W14" s="78">
        <f t="shared" si="2"/>
        <v>47</v>
      </c>
      <c r="X14" s="79">
        <f t="shared" si="3"/>
        <v>2</v>
      </c>
      <c r="Z14" s="86">
        <f t="shared" si="10"/>
        <v>10</v>
      </c>
      <c r="AA14" s="87">
        <f t="shared" si="4"/>
        <v>12</v>
      </c>
      <c r="AB14" s="86">
        <f t="shared" si="10"/>
        <v>11</v>
      </c>
      <c r="AC14" s="87">
        <f t="shared" si="5"/>
        <v>8</v>
      </c>
      <c r="AD14" s="86">
        <f t="shared" si="10"/>
        <v>11</v>
      </c>
      <c r="AE14" s="87">
        <f t="shared" si="6"/>
        <v>7</v>
      </c>
      <c r="AF14" s="86">
        <f t="shared" si="10"/>
        <v>6</v>
      </c>
      <c r="AG14" s="87">
        <f t="shared" si="7"/>
        <v>11</v>
      </c>
      <c r="AH14" s="86">
        <f t="shared" si="8"/>
        <v>11</v>
      </c>
      <c r="AI14" s="87">
        <f t="shared" si="9"/>
        <v>9</v>
      </c>
    </row>
    <row r="15" spans="1:35" ht="16.5" customHeight="1" outlineLevel="1" thickBot="1">
      <c r="A15" s="90" t="s">
        <v>45</v>
      </c>
      <c r="B15" s="106"/>
      <c r="C15" s="91" t="str">
        <f>IF(C6&gt;"",C6,"")</f>
        <v>Ollikainen Jorma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118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5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42"/>
      <c r="Q18" s="142"/>
      <c r="R18" s="186">
        <v>0.4166666666666667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1557</v>
      </c>
      <c r="C20" s="24" t="s">
        <v>109</v>
      </c>
      <c r="D20" s="25" t="s">
        <v>107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0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0</v>
      </c>
      <c r="S20" s="158">
        <v>1</v>
      </c>
      <c r="T20" s="159"/>
      <c r="V20" s="34">
        <f>+V26+V28+V30</f>
        <v>66</v>
      </c>
      <c r="W20" s="35">
        <f>+W26+W28+W30</f>
        <v>37</v>
      </c>
      <c r="X20" s="36">
        <f>+V20-W20</f>
        <v>29</v>
      </c>
    </row>
    <row r="21" spans="1:24" ht="15">
      <c r="A21" s="37" t="s">
        <v>22</v>
      </c>
      <c r="B21" s="24">
        <v>1400</v>
      </c>
      <c r="C21" s="24" t="s">
        <v>60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  <v>0</v>
      </c>
      <c r="J21" s="40">
        <f>R29</f>
        <v>3</v>
      </c>
      <c r="K21" s="39">
        <f>Q27</f>
      </c>
      <c r="L21" s="40">
        <f>R27</f>
      </c>
      <c r="M21" s="39"/>
      <c r="N21" s="40"/>
      <c r="O21" s="30">
        <f>IF(SUM(E21:N21)=0,"",COUNTIF(H20:H23,"3"))</f>
        <v>0</v>
      </c>
      <c r="P21" s="31">
        <f>IF(SUM(F21:O21)=0,"",COUNTIF(G20:G23,"3"))</f>
        <v>2</v>
      </c>
      <c r="Q21" s="32">
        <f>IF(SUM(E21:N21)=0,"",SUM(H20:H23))</f>
        <v>0</v>
      </c>
      <c r="R21" s="33">
        <f>IF(SUM(E21:N21)=0,"",SUM(G20:G23))</f>
        <v>6</v>
      </c>
      <c r="S21" s="158">
        <v>3</v>
      </c>
      <c r="T21" s="159"/>
      <c r="V21" s="34">
        <f>+V27+V29+W30</f>
        <v>38</v>
      </c>
      <c r="W21" s="35">
        <f>+W27+W29+V30</f>
        <v>66</v>
      </c>
      <c r="X21" s="36">
        <f>+V21-W21</f>
        <v>-28</v>
      </c>
    </row>
    <row r="22" spans="1:24" ht="15">
      <c r="A22" s="37" t="s">
        <v>23</v>
      </c>
      <c r="B22" s="24">
        <v>1373</v>
      </c>
      <c r="C22" s="24" t="s">
        <v>80</v>
      </c>
      <c r="D22" s="38" t="s">
        <v>51</v>
      </c>
      <c r="E22" s="39">
        <f>+R26</f>
        <v>0</v>
      </c>
      <c r="F22" s="40">
        <f>+Q26</f>
        <v>3</v>
      </c>
      <c r="G22" s="39">
        <f>R29</f>
        <v>3</v>
      </c>
      <c r="H22" s="40">
        <f>Q29</f>
        <v>0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1</v>
      </c>
      <c r="P22" s="31">
        <f>IF(SUM(F22:O22)=0,"",COUNTIF(I20:I23,"3"))</f>
        <v>1</v>
      </c>
      <c r="Q22" s="32">
        <f>IF(SUM(E22:N22)=0,"",SUM(J20:J23))</f>
        <v>3</v>
      </c>
      <c r="R22" s="33">
        <f>IF(SUM(E22:N22)=0,"",SUM(I20:I23))</f>
        <v>3</v>
      </c>
      <c r="S22" s="158">
        <v>2</v>
      </c>
      <c r="T22" s="159"/>
      <c r="V22" s="34">
        <f>+W26+W29+V31</f>
        <v>52</v>
      </c>
      <c r="W22" s="35">
        <f>+V26+V29+W31</f>
        <v>53</v>
      </c>
      <c r="X22" s="36">
        <f>+V22-W22</f>
        <v>-1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customHeight="1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customHeight="1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customHeight="1" outlineLevel="1">
      <c r="A26" s="69" t="s">
        <v>40</v>
      </c>
      <c r="B26" s="105"/>
      <c r="C26" s="70" t="str">
        <f>IF(C20&gt;"",C20,"")</f>
        <v>Nordin Stefan</v>
      </c>
      <c r="D26" s="71" t="str">
        <f>IF(C22&gt;"",C22,"")</f>
        <v>Titievskij Maksim</v>
      </c>
      <c r="E26" s="56"/>
      <c r="F26" s="72"/>
      <c r="G26" s="155">
        <v>4</v>
      </c>
      <c r="H26" s="156"/>
      <c r="I26" s="153">
        <v>7</v>
      </c>
      <c r="J26" s="154"/>
      <c r="K26" s="153">
        <v>8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19</v>
      </c>
      <c r="X26" s="79">
        <f aca="true" t="shared" si="14" ref="X26:X31">+V26-W26</f>
        <v>14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4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7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8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customHeight="1" outlineLevel="1">
      <c r="A27" s="69" t="s">
        <v>41</v>
      </c>
      <c r="B27" s="105"/>
      <c r="C27" s="70" t="str">
        <f>IF(C21&gt;"",C21,"")</f>
        <v>Holmqvist Jens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customHeight="1" outlineLevel="1" thickBot="1">
      <c r="A28" s="69" t="s">
        <v>42</v>
      </c>
      <c r="B28" s="105"/>
      <c r="C28" s="88" t="str">
        <f>IF(C20&gt;"",C20,"")</f>
        <v>Nordin Stefan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customHeight="1" outlineLevel="1">
      <c r="A29" s="69" t="s">
        <v>43</v>
      </c>
      <c r="B29" s="105"/>
      <c r="C29" s="70" t="str">
        <f>IF(C21&gt;"",C21,"")</f>
        <v>Holmqvist Jens</v>
      </c>
      <c r="D29" s="82" t="str">
        <f>IF(C22&gt;"",C22,"")</f>
        <v>Titievskij Maksim</v>
      </c>
      <c r="E29" s="56"/>
      <c r="F29" s="72"/>
      <c r="G29" s="153">
        <v>-9</v>
      </c>
      <c r="H29" s="154"/>
      <c r="I29" s="153">
        <v>-4</v>
      </c>
      <c r="J29" s="154"/>
      <c r="K29" s="153">
        <v>-7</v>
      </c>
      <c r="L29" s="154"/>
      <c r="M29" s="153"/>
      <c r="N29" s="154"/>
      <c r="O29" s="153"/>
      <c r="P29" s="154"/>
      <c r="Q29" s="73">
        <f t="shared" si="11"/>
        <v>0</v>
      </c>
      <c r="R29" s="74">
        <f t="shared" si="12"/>
        <v>3</v>
      </c>
      <c r="S29" s="84"/>
      <c r="T29" s="85"/>
      <c r="V29" s="77">
        <f t="shared" si="13"/>
        <v>20</v>
      </c>
      <c r="W29" s="78">
        <f t="shared" si="13"/>
        <v>33</v>
      </c>
      <c r="X29" s="79">
        <f t="shared" si="14"/>
        <v>-13</v>
      </c>
      <c r="Z29" s="86">
        <f t="shared" si="21"/>
        <v>9</v>
      </c>
      <c r="AA29" s="87">
        <f t="shared" si="15"/>
        <v>11</v>
      </c>
      <c r="AB29" s="86">
        <f t="shared" si="21"/>
        <v>4</v>
      </c>
      <c r="AC29" s="87">
        <f t="shared" si="16"/>
        <v>11</v>
      </c>
      <c r="AD29" s="86">
        <f t="shared" si="21"/>
        <v>7</v>
      </c>
      <c r="AE29" s="87">
        <f t="shared" si="17"/>
        <v>11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customHeight="1" outlineLevel="1">
      <c r="A30" s="69" t="s">
        <v>44</v>
      </c>
      <c r="B30" s="105"/>
      <c r="C30" s="70" t="str">
        <f>IF(C20&gt;"",C20,"")</f>
        <v>Nordin Stefan</v>
      </c>
      <c r="D30" s="82" t="str">
        <f>IF(C21&gt;"",C21,"")</f>
        <v>Holmqvist Jens</v>
      </c>
      <c r="E30" s="83"/>
      <c r="F30" s="72"/>
      <c r="G30" s="146">
        <v>4</v>
      </c>
      <c r="H30" s="147"/>
      <c r="I30" s="146">
        <v>9</v>
      </c>
      <c r="J30" s="147"/>
      <c r="K30" s="148">
        <v>5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18</v>
      </c>
      <c r="X30" s="79">
        <f t="shared" si="14"/>
        <v>15</v>
      </c>
      <c r="Z30" s="86">
        <f t="shared" si="21"/>
        <v>11</v>
      </c>
      <c r="AA30" s="87">
        <f t="shared" si="15"/>
        <v>4</v>
      </c>
      <c r="AB30" s="86">
        <f t="shared" si="21"/>
        <v>11</v>
      </c>
      <c r="AC30" s="87">
        <f t="shared" si="16"/>
        <v>9</v>
      </c>
      <c r="AD30" s="86">
        <f t="shared" si="21"/>
        <v>11</v>
      </c>
      <c r="AE30" s="87">
        <f t="shared" si="17"/>
        <v>5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customHeight="1" outlineLevel="1" thickBot="1">
      <c r="A31" s="90" t="s">
        <v>45</v>
      </c>
      <c r="B31" s="106"/>
      <c r="C31" s="91" t="str">
        <f>IF(C22&gt;"",C22,"")</f>
        <v>Titievskij Maksim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118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4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42"/>
      <c r="Q34" s="142"/>
      <c r="R34" s="186">
        <v>0.4166666666666667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1552</v>
      </c>
      <c r="C36" s="24" t="s">
        <v>112</v>
      </c>
      <c r="D36" s="25" t="s">
        <v>113</v>
      </c>
      <c r="E36" s="26"/>
      <c r="F36" s="27"/>
      <c r="G36" s="28">
        <f>+Q46</f>
        <v>3</v>
      </c>
      <c r="H36" s="29">
        <f>+R46</f>
        <v>1</v>
      </c>
      <c r="I36" s="28">
        <f>Q42</f>
      </c>
      <c r="J36" s="29">
        <f>R42</f>
      </c>
      <c r="K36" s="28">
        <f>Q44</f>
        <v>3</v>
      </c>
      <c r="L36" s="29">
        <f>R44</f>
        <v>0</v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1</v>
      </c>
      <c r="S36" s="158">
        <v>1</v>
      </c>
      <c r="T36" s="159"/>
      <c r="V36" s="34">
        <f>+V42+V44+V46</f>
        <v>75</v>
      </c>
      <c r="W36" s="35">
        <f>+W42+W44+W46</f>
        <v>42</v>
      </c>
      <c r="X36" s="36">
        <f>+V36-W36</f>
        <v>33</v>
      </c>
    </row>
    <row r="37" spans="1:24" ht="15">
      <c r="A37" s="37" t="s">
        <v>22</v>
      </c>
      <c r="B37" s="24">
        <v>1400</v>
      </c>
      <c r="C37" s="24" t="s">
        <v>85</v>
      </c>
      <c r="D37" s="38" t="s">
        <v>1</v>
      </c>
      <c r="E37" s="39">
        <f>+R46</f>
        <v>1</v>
      </c>
      <c r="F37" s="40">
        <f>+Q46</f>
        <v>3</v>
      </c>
      <c r="G37" s="41"/>
      <c r="H37" s="42"/>
      <c r="I37" s="39">
        <f>Q45</f>
      </c>
      <c r="J37" s="40">
        <f>R45</f>
      </c>
      <c r="K37" s="39">
        <f>Q43</f>
        <v>1</v>
      </c>
      <c r="L37" s="40">
        <f>R43</f>
        <v>3</v>
      </c>
      <c r="M37" s="39"/>
      <c r="N37" s="40"/>
      <c r="O37" s="30">
        <f>IF(SUM(E37:N37)=0,"",COUNTIF(H36:H39,"3"))</f>
        <v>0</v>
      </c>
      <c r="P37" s="31">
        <f>IF(SUM(F37:O37)=0,"",COUNTIF(G36:G39,"3"))</f>
        <v>2</v>
      </c>
      <c r="Q37" s="32">
        <f>IF(SUM(E37:N37)=0,"",SUM(H36:H39))</f>
        <v>2</v>
      </c>
      <c r="R37" s="33">
        <f>IF(SUM(E37:N37)=0,"",SUM(G36:G39))</f>
        <v>6</v>
      </c>
      <c r="S37" s="158">
        <v>3</v>
      </c>
      <c r="T37" s="159"/>
      <c r="V37" s="34">
        <f>+V43+V45+W46</f>
        <v>63</v>
      </c>
      <c r="W37" s="35">
        <f>+W43+W45+V46</f>
        <v>77</v>
      </c>
      <c r="X37" s="36">
        <f>+V37-W37</f>
        <v>-14</v>
      </c>
    </row>
    <row r="38" spans="1:24" ht="15">
      <c r="A38" s="37" t="s">
        <v>23</v>
      </c>
      <c r="B38" s="24"/>
      <c r="C38" s="24"/>
      <c r="D38" s="38"/>
      <c r="E38" s="39">
        <f>+R42</f>
      </c>
      <c r="F38" s="40">
        <f>+Q42</f>
      </c>
      <c r="G38" s="39">
        <f>R45</f>
      </c>
      <c r="H38" s="40">
        <f>Q45</f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</c>
      <c r="P38" s="31">
        <f>IF(SUM(F38:O38)=0,"",COUNTIF(I36:I39,"3"))</f>
      </c>
      <c r="Q38" s="32">
        <f>IF(SUM(E38:N38)=0,"",SUM(J36:J39))</f>
      </c>
      <c r="R38" s="33">
        <f>IF(SUM(E38:N38)=0,"",SUM(I36:I39))</f>
      </c>
      <c r="S38" s="158"/>
      <c r="T38" s="159"/>
      <c r="V38" s="34">
        <f>+W42+W45+V47</f>
        <v>0</v>
      </c>
      <c r="W38" s="35">
        <f>+V42+V45+W47</f>
        <v>0</v>
      </c>
      <c r="X38" s="36">
        <f>+V38-W38</f>
        <v>0</v>
      </c>
    </row>
    <row r="39" spans="1:24" ht="15.75" thickBot="1">
      <c r="A39" s="43" t="s">
        <v>24</v>
      </c>
      <c r="B39" s="44">
        <v>1144</v>
      </c>
      <c r="C39" s="44" t="s">
        <v>50</v>
      </c>
      <c r="D39" s="45" t="s">
        <v>51</v>
      </c>
      <c r="E39" s="46">
        <f>R44</f>
        <v>0</v>
      </c>
      <c r="F39" s="47">
        <f>Q44</f>
        <v>3</v>
      </c>
      <c r="G39" s="46">
        <f>R43</f>
        <v>3</v>
      </c>
      <c r="H39" s="47">
        <f>Q43</f>
        <v>1</v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  <v>1</v>
      </c>
      <c r="P39" s="51">
        <f>IF(SUM(F39:O39)=0,"",COUNTIF(K36:K39,"3"))</f>
        <v>1</v>
      </c>
      <c r="Q39" s="52">
        <f>IF(SUM(E39:N40)=0,"",SUM(L36:L39))</f>
        <v>3</v>
      </c>
      <c r="R39" s="53">
        <f>IF(SUM(E39:N39)=0,"",SUM(K36:K39))</f>
        <v>4</v>
      </c>
      <c r="S39" s="160">
        <v>2</v>
      </c>
      <c r="T39" s="161"/>
      <c r="V39" s="34">
        <f>+W43+W44+W47</f>
        <v>48</v>
      </c>
      <c r="W39" s="35">
        <f>+V43+V44+V47</f>
        <v>67</v>
      </c>
      <c r="X39" s="36">
        <f>+V39-W39</f>
        <v>-19</v>
      </c>
    </row>
    <row r="40" spans="1:25" ht="16.5" customHeight="1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customHeight="1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customHeight="1" outlineLevel="1">
      <c r="A42" s="69" t="s">
        <v>40</v>
      </c>
      <c r="B42" s="105"/>
      <c r="C42" s="70" t="str">
        <f>IF(C36&gt;"",C36,"")</f>
        <v>Tammela Kai</v>
      </c>
      <c r="D42" s="71">
        <f>IF(C38&gt;"",C38,"")</f>
      </c>
      <c r="E42" s="56"/>
      <c r="F42" s="72"/>
      <c r="G42" s="155"/>
      <c r="H42" s="156"/>
      <c r="I42" s="153"/>
      <c r="J42" s="154"/>
      <c r="K42" s="153"/>
      <c r="L42" s="154"/>
      <c r="M42" s="153"/>
      <c r="N42" s="154"/>
      <c r="O42" s="157"/>
      <c r="P42" s="154"/>
      <c r="Q42" s="73">
        <f aca="true" t="shared" si="22" ref="Q42:Q47">IF(COUNT(G42:O42)=0,"",COUNTIF(G42:O42,"&gt;=0"))</f>
      </c>
      <c r="R42" s="74">
        <f aca="true" t="shared" si="23" ref="R42:R47">IF(COUNT(G42:O42)=0,"",(IF(LEFT(G42,1)="-",1,0)+IF(LEFT(I42,1)="-",1,0)+IF(LEFT(K42,1)="-",1,0)+IF(LEFT(M42,1)="-",1,0)+IF(LEFT(O42,1)="-",1,0)))</f>
      </c>
      <c r="S42" s="75"/>
      <c r="T42" s="76"/>
      <c r="V42" s="77">
        <f aca="true" t="shared" si="24" ref="V42:W47">+Z42+AB42+AD42+AF42+AH42</f>
        <v>0</v>
      </c>
      <c r="W42" s="78">
        <f t="shared" si="24"/>
        <v>0</v>
      </c>
      <c r="X42" s="79">
        <f aca="true" t="shared" si="25" ref="X42:X47">+V42-W42</f>
        <v>0</v>
      </c>
      <c r="Z42" s="80">
        <f>IF(G42="",0,IF(LEFT(G42,1)="-",ABS(G42),(IF(G42&gt;9,G42+2,11))))</f>
        <v>0</v>
      </c>
      <c r="AA42" s="81">
        <f aca="true" t="shared" si="26" ref="AA42:AA47">IF(G42="",0,IF(LEFT(G42,1)="-",(IF(ABS(G42)&gt;9,(ABS(G42)+2),11)),G42))</f>
        <v>0</v>
      </c>
      <c r="AB42" s="80">
        <f>IF(I42="",0,IF(LEFT(I42,1)="-",ABS(I42),(IF(I42&gt;9,I42+2,11))))</f>
        <v>0</v>
      </c>
      <c r="AC42" s="81">
        <f aca="true" t="shared" si="27" ref="AC42:AC47">IF(I42="",0,IF(LEFT(I42,1)="-",(IF(ABS(I42)&gt;9,(ABS(I42)+2),11)),I42))</f>
        <v>0</v>
      </c>
      <c r="AD42" s="80">
        <f>IF(K42="",0,IF(LEFT(K42,1)="-",ABS(K42),(IF(K42&gt;9,K42+2,11))))</f>
        <v>0</v>
      </c>
      <c r="AE42" s="81">
        <f aca="true" t="shared" si="28" ref="AE42:AE47">IF(K42="",0,IF(LEFT(K42,1)="-",(IF(ABS(K42)&gt;9,(ABS(K42)+2),11)),K42))</f>
        <v>0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customHeight="1" outlineLevel="1">
      <c r="A43" s="69" t="s">
        <v>41</v>
      </c>
      <c r="B43" s="105"/>
      <c r="C43" s="70" t="str">
        <f>IF(C37&gt;"",C37,"")</f>
        <v>Åberg Olle</v>
      </c>
      <c r="D43" s="82" t="str">
        <f>IF(C39&gt;"",C39,"")</f>
        <v>Titievskaja Aleksandra</v>
      </c>
      <c r="E43" s="83"/>
      <c r="F43" s="72"/>
      <c r="G43" s="146">
        <v>-10</v>
      </c>
      <c r="H43" s="147"/>
      <c r="I43" s="146">
        <v>1</v>
      </c>
      <c r="J43" s="147"/>
      <c r="K43" s="146">
        <v>-7</v>
      </c>
      <c r="L43" s="147"/>
      <c r="M43" s="146">
        <v>-6</v>
      </c>
      <c r="N43" s="147"/>
      <c r="O43" s="146"/>
      <c r="P43" s="147"/>
      <c r="Q43" s="73">
        <f t="shared" si="22"/>
        <v>1</v>
      </c>
      <c r="R43" s="74">
        <f t="shared" si="23"/>
        <v>3</v>
      </c>
      <c r="S43" s="84"/>
      <c r="T43" s="85"/>
      <c r="V43" s="77">
        <f t="shared" si="24"/>
        <v>34</v>
      </c>
      <c r="W43" s="78">
        <f t="shared" si="24"/>
        <v>35</v>
      </c>
      <c r="X43" s="79">
        <f t="shared" si="25"/>
        <v>-1</v>
      </c>
      <c r="Z43" s="86">
        <f>IF(G43="",0,IF(LEFT(G43,1)="-",ABS(G43),(IF(G43&gt;9,G43+2,11))))</f>
        <v>10</v>
      </c>
      <c r="AA43" s="87">
        <f t="shared" si="26"/>
        <v>12</v>
      </c>
      <c r="AB43" s="86">
        <f>IF(I43="",0,IF(LEFT(I43,1)="-",ABS(I43),(IF(I43&gt;9,I43+2,11))))</f>
        <v>11</v>
      </c>
      <c r="AC43" s="87">
        <f t="shared" si="27"/>
        <v>1</v>
      </c>
      <c r="AD43" s="86">
        <f>IF(K43="",0,IF(LEFT(K43,1)="-",ABS(K43),(IF(K43&gt;9,K43+2,11))))</f>
        <v>7</v>
      </c>
      <c r="AE43" s="87">
        <f t="shared" si="28"/>
        <v>11</v>
      </c>
      <c r="AF43" s="86">
        <f>IF(M43="",0,IF(LEFT(M43,1)="-",ABS(M43),(IF(M43&gt;9,M43+2,11))))</f>
        <v>6</v>
      </c>
      <c r="AG43" s="87">
        <f t="shared" si="29"/>
        <v>11</v>
      </c>
      <c r="AH43" s="86">
        <f t="shared" si="30"/>
        <v>0</v>
      </c>
      <c r="AI43" s="87">
        <f t="shared" si="31"/>
        <v>0</v>
      </c>
    </row>
    <row r="44" spans="1:35" ht="16.5" customHeight="1" outlineLevel="1" thickBot="1">
      <c r="A44" s="69" t="s">
        <v>42</v>
      </c>
      <c r="B44" s="105"/>
      <c r="C44" s="88" t="str">
        <f>IF(C36&gt;"",C36,"")</f>
        <v>Tammela Kai</v>
      </c>
      <c r="D44" s="89" t="str">
        <f>IF(C39&gt;"",C39,"")</f>
        <v>Titievskaja Aleksandra</v>
      </c>
      <c r="E44" s="64"/>
      <c r="F44" s="65"/>
      <c r="G44" s="151">
        <v>6</v>
      </c>
      <c r="H44" s="152"/>
      <c r="I44" s="151">
        <v>3</v>
      </c>
      <c r="J44" s="152"/>
      <c r="K44" s="151">
        <v>4</v>
      </c>
      <c r="L44" s="152"/>
      <c r="M44" s="151"/>
      <c r="N44" s="152"/>
      <c r="O44" s="151"/>
      <c r="P44" s="152"/>
      <c r="Q44" s="73">
        <f t="shared" si="22"/>
        <v>3</v>
      </c>
      <c r="R44" s="74">
        <f t="shared" si="23"/>
        <v>0</v>
      </c>
      <c r="S44" s="84"/>
      <c r="T44" s="85"/>
      <c r="V44" s="77">
        <f t="shared" si="24"/>
        <v>33</v>
      </c>
      <c r="W44" s="78">
        <f t="shared" si="24"/>
        <v>13</v>
      </c>
      <c r="X44" s="79">
        <f t="shared" si="25"/>
        <v>20</v>
      </c>
      <c r="Z44" s="86">
        <f aca="true" t="shared" si="32" ref="Z44:AF47">IF(G44="",0,IF(LEFT(G44,1)="-",ABS(G44),(IF(G44&gt;9,G44+2,11))))</f>
        <v>11</v>
      </c>
      <c r="AA44" s="87">
        <f t="shared" si="26"/>
        <v>6</v>
      </c>
      <c r="AB44" s="86">
        <f t="shared" si="32"/>
        <v>11</v>
      </c>
      <c r="AC44" s="87">
        <f t="shared" si="27"/>
        <v>3</v>
      </c>
      <c r="AD44" s="86">
        <f t="shared" si="32"/>
        <v>11</v>
      </c>
      <c r="AE44" s="87">
        <f t="shared" si="28"/>
        <v>4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customHeight="1" outlineLevel="1">
      <c r="A45" s="69" t="s">
        <v>43</v>
      </c>
      <c r="B45" s="105"/>
      <c r="C45" s="70" t="str">
        <f>IF(C37&gt;"",C37,"")</f>
        <v>Åberg Olle</v>
      </c>
      <c r="D45" s="82">
        <f>IF(C38&gt;"",C38,"")</f>
      </c>
      <c r="E45" s="56"/>
      <c r="F45" s="72"/>
      <c r="G45" s="153"/>
      <c r="H45" s="154"/>
      <c r="I45" s="153"/>
      <c r="J45" s="154"/>
      <c r="K45" s="153"/>
      <c r="L45" s="154"/>
      <c r="M45" s="153"/>
      <c r="N45" s="154"/>
      <c r="O45" s="153"/>
      <c r="P45" s="154"/>
      <c r="Q45" s="73">
        <f t="shared" si="22"/>
      </c>
      <c r="R45" s="74">
        <f t="shared" si="23"/>
      </c>
      <c r="S45" s="84"/>
      <c r="T45" s="85"/>
      <c r="V45" s="77">
        <f t="shared" si="24"/>
        <v>0</v>
      </c>
      <c r="W45" s="78">
        <f t="shared" si="24"/>
        <v>0</v>
      </c>
      <c r="X45" s="79">
        <f t="shared" si="25"/>
        <v>0</v>
      </c>
      <c r="Z45" s="86">
        <f t="shared" si="32"/>
        <v>0</v>
      </c>
      <c r="AA45" s="87">
        <f t="shared" si="26"/>
        <v>0</v>
      </c>
      <c r="AB45" s="86">
        <f t="shared" si="32"/>
        <v>0</v>
      </c>
      <c r="AC45" s="87">
        <f t="shared" si="27"/>
        <v>0</v>
      </c>
      <c r="AD45" s="86">
        <f t="shared" si="32"/>
        <v>0</v>
      </c>
      <c r="AE45" s="87">
        <f t="shared" si="28"/>
        <v>0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customHeight="1" outlineLevel="1">
      <c r="A46" s="69" t="s">
        <v>44</v>
      </c>
      <c r="B46" s="105"/>
      <c r="C46" s="70" t="str">
        <f>IF(C36&gt;"",C36,"")</f>
        <v>Tammela Kai</v>
      </c>
      <c r="D46" s="82" t="str">
        <f>IF(C37&gt;"",C37,"")</f>
        <v>Åberg Olle</v>
      </c>
      <c r="E46" s="83"/>
      <c r="F46" s="72"/>
      <c r="G46" s="146">
        <v>7</v>
      </c>
      <c r="H46" s="147"/>
      <c r="I46" s="146">
        <v>3</v>
      </c>
      <c r="J46" s="147"/>
      <c r="K46" s="148">
        <v>-9</v>
      </c>
      <c r="L46" s="147"/>
      <c r="M46" s="146">
        <v>8</v>
      </c>
      <c r="N46" s="147"/>
      <c r="O46" s="146"/>
      <c r="P46" s="147"/>
      <c r="Q46" s="73">
        <f t="shared" si="22"/>
        <v>3</v>
      </c>
      <c r="R46" s="74">
        <f t="shared" si="23"/>
        <v>1</v>
      </c>
      <c r="S46" s="84"/>
      <c r="T46" s="85"/>
      <c r="V46" s="77">
        <f t="shared" si="24"/>
        <v>42</v>
      </c>
      <c r="W46" s="78">
        <f t="shared" si="24"/>
        <v>29</v>
      </c>
      <c r="X46" s="79">
        <f t="shared" si="25"/>
        <v>13</v>
      </c>
      <c r="Z46" s="86">
        <f t="shared" si="32"/>
        <v>11</v>
      </c>
      <c r="AA46" s="87">
        <f t="shared" si="26"/>
        <v>7</v>
      </c>
      <c r="AB46" s="86">
        <f t="shared" si="32"/>
        <v>11</v>
      </c>
      <c r="AC46" s="87">
        <f t="shared" si="27"/>
        <v>3</v>
      </c>
      <c r="AD46" s="86">
        <f t="shared" si="32"/>
        <v>9</v>
      </c>
      <c r="AE46" s="87">
        <f t="shared" si="28"/>
        <v>11</v>
      </c>
      <c r="AF46" s="86">
        <f t="shared" si="32"/>
        <v>11</v>
      </c>
      <c r="AG46" s="87">
        <f t="shared" si="29"/>
        <v>8</v>
      </c>
      <c r="AH46" s="86">
        <f t="shared" si="30"/>
        <v>0</v>
      </c>
      <c r="AI46" s="87">
        <f t="shared" si="31"/>
        <v>0</v>
      </c>
    </row>
    <row r="47" spans="1:35" ht="16.5" customHeight="1" outlineLevel="1" thickBot="1">
      <c r="A47" s="90" t="s">
        <v>45</v>
      </c>
      <c r="B47" s="106"/>
      <c r="C47" s="91">
        <f>IF(C38&gt;"",C38,"")</f>
      </c>
      <c r="D47" s="92" t="str">
        <f>IF(C39&gt;"",C39,"")</f>
        <v>Titievskaja Aleksandra</v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01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171" t="s">
        <v>118</v>
      </c>
      <c r="L49" s="172"/>
      <c r="M49" s="172"/>
      <c r="N49" s="173"/>
      <c r="O49" s="174" t="s">
        <v>15</v>
      </c>
      <c r="P49" s="175"/>
      <c r="Q49" s="175"/>
      <c r="R49" s="176">
        <v>4</v>
      </c>
      <c r="S49" s="177"/>
      <c r="T49" s="178"/>
    </row>
    <row r="50" spans="1:20" ht="16.5" thickBot="1">
      <c r="A50" s="8"/>
      <c r="B50" s="102"/>
      <c r="C50" s="9" t="s">
        <v>10</v>
      </c>
      <c r="D50" s="10" t="s">
        <v>16</v>
      </c>
      <c r="E50" s="179">
        <v>3</v>
      </c>
      <c r="F50" s="180"/>
      <c r="G50" s="181"/>
      <c r="H50" s="182" t="s">
        <v>17</v>
      </c>
      <c r="I50" s="183"/>
      <c r="J50" s="183"/>
      <c r="K50" s="184">
        <v>41573</v>
      </c>
      <c r="L50" s="184"/>
      <c r="M50" s="184"/>
      <c r="N50" s="185"/>
      <c r="O50" s="11" t="s">
        <v>18</v>
      </c>
      <c r="P50" s="142"/>
      <c r="Q50" s="142"/>
      <c r="R50" s="186">
        <v>0.4166666666666667</v>
      </c>
      <c r="S50" s="187"/>
      <c r="T50" s="188"/>
    </row>
    <row r="51" spans="1:24" ht="16.5" thickTop="1">
      <c r="A51" s="13"/>
      <c r="B51" s="14" t="s">
        <v>142</v>
      </c>
      <c r="C51" s="14" t="s">
        <v>19</v>
      </c>
      <c r="D51" s="15" t="s">
        <v>20</v>
      </c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7" t="s">
        <v>24</v>
      </c>
      <c r="L51" s="168"/>
      <c r="M51" s="167"/>
      <c r="N51" s="168"/>
      <c r="O51" s="16" t="s">
        <v>25</v>
      </c>
      <c r="P51" s="17" t="s">
        <v>26</v>
      </c>
      <c r="Q51" s="18" t="s">
        <v>27</v>
      </c>
      <c r="R51" s="19"/>
      <c r="S51" s="169" t="s">
        <v>28</v>
      </c>
      <c r="T51" s="170"/>
      <c r="V51" s="20" t="s">
        <v>29</v>
      </c>
      <c r="W51" s="21"/>
      <c r="X51" s="22" t="s">
        <v>30</v>
      </c>
    </row>
    <row r="52" spans="1:24" ht="15">
      <c r="A52" s="23" t="s">
        <v>21</v>
      </c>
      <c r="B52" s="24">
        <v>1550</v>
      </c>
      <c r="C52" s="24" t="s">
        <v>110</v>
      </c>
      <c r="D52" s="25" t="s">
        <v>111</v>
      </c>
      <c r="E52" s="26"/>
      <c r="F52" s="27"/>
      <c r="G52" s="28">
        <f>+Q62</f>
        <v>2</v>
      </c>
      <c r="H52" s="29">
        <f>+R62</f>
        <v>3</v>
      </c>
      <c r="I52" s="28">
        <f>Q58</f>
        <v>3</v>
      </c>
      <c r="J52" s="29">
        <f>R58</f>
        <v>0</v>
      </c>
      <c r="K52" s="28">
        <f>Q60</f>
        <v>3</v>
      </c>
      <c r="L52" s="29">
        <f>R60</f>
        <v>1</v>
      </c>
      <c r="M52" s="28"/>
      <c r="N52" s="29"/>
      <c r="O52" s="30">
        <f>IF(SUM(E52:N52)=0,"",COUNTIF(F52:F55,"3"))</f>
        <v>2</v>
      </c>
      <c r="P52" s="31">
        <f>IF(SUM(F52:O52)=0,"",COUNTIF(E52:E55,"3"))</f>
        <v>1</v>
      </c>
      <c r="Q52" s="32">
        <f>IF(SUM(E52:N52)=0,"",SUM(F52:F55))</f>
        <v>8</v>
      </c>
      <c r="R52" s="33">
        <f>IF(SUM(E52:N52)=0,"",SUM(E52:E55))</f>
        <v>4</v>
      </c>
      <c r="S52" s="158">
        <v>2</v>
      </c>
      <c r="T52" s="159"/>
      <c r="V52" s="34">
        <f>+V58+V60+V62</f>
        <v>115</v>
      </c>
      <c r="W52" s="35">
        <f>+W58+W60+W62</f>
        <v>102</v>
      </c>
      <c r="X52" s="36">
        <f>+V52-W52</f>
        <v>13</v>
      </c>
    </row>
    <row r="53" spans="1:24" ht="15">
      <c r="A53" s="37" t="s">
        <v>22</v>
      </c>
      <c r="B53" s="24">
        <v>1483</v>
      </c>
      <c r="C53" s="24" t="s">
        <v>104</v>
      </c>
      <c r="D53" s="38" t="s">
        <v>105</v>
      </c>
      <c r="E53" s="39">
        <f>+R62</f>
        <v>3</v>
      </c>
      <c r="F53" s="40">
        <f>+Q62</f>
        <v>2</v>
      </c>
      <c r="G53" s="41"/>
      <c r="H53" s="42"/>
      <c r="I53" s="39">
        <f>Q61</f>
        <v>3</v>
      </c>
      <c r="J53" s="40">
        <f>R61</f>
        <v>0</v>
      </c>
      <c r="K53" s="39">
        <f>Q59</f>
        <v>3</v>
      </c>
      <c r="L53" s="40">
        <f>R59</f>
        <v>2</v>
      </c>
      <c r="M53" s="39"/>
      <c r="N53" s="40"/>
      <c r="O53" s="30">
        <f>IF(SUM(E53:N53)=0,"",COUNTIF(H52:H55,"3"))</f>
        <v>3</v>
      </c>
      <c r="P53" s="31">
        <f>IF(SUM(F53:O53)=0,"",COUNTIF(G52:G55,"3"))</f>
        <v>0</v>
      </c>
      <c r="Q53" s="32">
        <f>IF(SUM(E53:N53)=0,"",SUM(H52:H55))</f>
        <v>9</v>
      </c>
      <c r="R53" s="33">
        <f>IF(SUM(E53:N53)=0,"",SUM(G52:G55))</f>
        <v>4</v>
      </c>
      <c r="S53" s="158">
        <v>1</v>
      </c>
      <c r="T53" s="159"/>
      <c r="V53" s="34">
        <f>+V59+V61+W62</f>
        <v>132</v>
      </c>
      <c r="W53" s="35">
        <f>+W59+W61+V62</f>
        <v>97</v>
      </c>
      <c r="X53" s="36">
        <f>+V53-W53</f>
        <v>35</v>
      </c>
    </row>
    <row r="54" spans="1:24" ht="15">
      <c r="A54" s="37" t="s">
        <v>23</v>
      </c>
      <c r="B54" s="24">
        <v>1195</v>
      </c>
      <c r="C54" s="24" t="s">
        <v>173</v>
      </c>
      <c r="D54" s="38" t="s">
        <v>114</v>
      </c>
      <c r="E54" s="39">
        <f>+R58</f>
        <v>0</v>
      </c>
      <c r="F54" s="40">
        <f>+Q58</f>
        <v>3</v>
      </c>
      <c r="G54" s="39">
        <f>R61</f>
        <v>0</v>
      </c>
      <c r="H54" s="40">
        <f>Q61</f>
        <v>3</v>
      </c>
      <c r="I54" s="41"/>
      <c r="J54" s="42"/>
      <c r="K54" s="39">
        <f>Q63</f>
        <v>0</v>
      </c>
      <c r="L54" s="40">
        <f>R63</f>
        <v>3</v>
      </c>
      <c r="M54" s="39"/>
      <c r="N54" s="40"/>
      <c r="O54" s="30">
        <f>IF(SUM(E54:N54)=0,"",COUNTIF(J52:J55,"3"))</f>
        <v>0</v>
      </c>
      <c r="P54" s="31">
        <f>IF(SUM(F54:O54)=0,"",COUNTIF(I52:I55,"3"))</f>
        <v>3</v>
      </c>
      <c r="Q54" s="32">
        <f>IF(SUM(E54:N54)=0,"",SUM(J52:J55))</f>
        <v>0</v>
      </c>
      <c r="R54" s="33">
        <f>IF(SUM(E54:N54)=0,"",SUM(I52:I55))</f>
        <v>9</v>
      </c>
      <c r="S54" s="158">
        <v>4</v>
      </c>
      <c r="T54" s="159"/>
      <c r="V54" s="34">
        <f>+W58+W61+V63</f>
        <v>59</v>
      </c>
      <c r="W54" s="35">
        <f>+V58+V61+W63</f>
        <v>100</v>
      </c>
      <c r="X54" s="36">
        <f>+V54-W54</f>
        <v>-41</v>
      </c>
    </row>
    <row r="55" spans="1:24" ht="15.75" thickBot="1">
      <c r="A55" s="43" t="s">
        <v>24</v>
      </c>
      <c r="B55" s="44"/>
      <c r="C55" s="44" t="s">
        <v>108</v>
      </c>
      <c r="D55" s="45" t="s">
        <v>13</v>
      </c>
      <c r="E55" s="46">
        <f>R60</f>
        <v>1</v>
      </c>
      <c r="F55" s="47">
        <f>Q60</f>
        <v>3</v>
      </c>
      <c r="G55" s="46">
        <f>R59</f>
        <v>2</v>
      </c>
      <c r="H55" s="47">
        <f>Q59</f>
        <v>3</v>
      </c>
      <c r="I55" s="46">
        <f>R63</f>
        <v>3</v>
      </c>
      <c r="J55" s="47">
        <f>Q63</f>
        <v>0</v>
      </c>
      <c r="K55" s="48"/>
      <c r="L55" s="49"/>
      <c r="M55" s="46"/>
      <c r="N55" s="47"/>
      <c r="O55" s="50">
        <f>IF(SUM(E55:N55)=0,"",COUNTIF(L52:L55,"3"))</f>
        <v>1</v>
      </c>
      <c r="P55" s="51">
        <f>IF(SUM(F55:O55)=0,"",COUNTIF(K52:K55,"3"))</f>
        <v>2</v>
      </c>
      <c r="Q55" s="52">
        <f>IF(SUM(E55:N56)=0,"",SUM(L52:L55))</f>
        <v>6</v>
      </c>
      <c r="R55" s="53">
        <f>IF(SUM(E55:N55)=0,"",SUM(K52:K55))</f>
        <v>6</v>
      </c>
      <c r="S55" s="160">
        <v>3</v>
      </c>
      <c r="T55" s="161"/>
      <c r="V55" s="34">
        <f>+W59+W60+W63</f>
        <v>104</v>
      </c>
      <c r="W55" s="35">
        <f>+V59+V60+V63</f>
        <v>111</v>
      </c>
      <c r="X55" s="36">
        <f>+V55-W55</f>
        <v>-7</v>
      </c>
    </row>
    <row r="56" spans="1:25" ht="16.5" customHeight="1" outlineLevel="1" thickTop="1">
      <c r="A56" s="54"/>
      <c r="B56" s="103"/>
      <c r="C56" s="55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32</v>
      </c>
      <c r="X56" s="61">
        <f>SUM(X52:X55)</f>
        <v>0</v>
      </c>
      <c r="Y56" s="60" t="str">
        <f>IF(X56=0,"OK","Virhe")</f>
        <v>OK</v>
      </c>
    </row>
    <row r="57" spans="1:24" ht="16.5" customHeight="1" outlineLevel="1" thickBot="1">
      <c r="A57" s="62"/>
      <c r="B57" s="104"/>
      <c r="C57" s="63" t="s">
        <v>33</v>
      </c>
      <c r="D57" s="64"/>
      <c r="E57" s="64"/>
      <c r="F57" s="65"/>
      <c r="G57" s="162" t="s">
        <v>34</v>
      </c>
      <c r="H57" s="163"/>
      <c r="I57" s="164" t="s">
        <v>35</v>
      </c>
      <c r="J57" s="163"/>
      <c r="K57" s="164" t="s">
        <v>36</v>
      </c>
      <c r="L57" s="163"/>
      <c r="M57" s="164" t="s">
        <v>37</v>
      </c>
      <c r="N57" s="163"/>
      <c r="O57" s="164" t="s">
        <v>38</v>
      </c>
      <c r="P57" s="163"/>
      <c r="Q57" s="165" t="s">
        <v>39</v>
      </c>
      <c r="R57" s="166"/>
      <c r="T57" s="66"/>
      <c r="V57" s="67" t="s">
        <v>29</v>
      </c>
      <c r="W57" s="68"/>
      <c r="X57" s="22" t="s">
        <v>30</v>
      </c>
    </row>
    <row r="58" spans="1:35" ht="15.75" customHeight="1" outlineLevel="1">
      <c r="A58" s="69" t="s">
        <v>40</v>
      </c>
      <c r="B58" s="105"/>
      <c r="C58" s="70" t="str">
        <f>IF(C52&gt;"",C52,"")</f>
        <v>Morozova Inna</v>
      </c>
      <c r="D58" s="71" t="str">
        <f>IF(C54&gt;"",C54,"")</f>
        <v>Meinander Juha</v>
      </c>
      <c r="E58" s="56"/>
      <c r="F58" s="72"/>
      <c r="G58" s="155">
        <v>6</v>
      </c>
      <c r="H58" s="156"/>
      <c r="I58" s="153">
        <v>10</v>
      </c>
      <c r="J58" s="154"/>
      <c r="K58" s="153">
        <v>8</v>
      </c>
      <c r="L58" s="154"/>
      <c r="M58" s="153"/>
      <c r="N58" s="154"/>
      <c r="O58" s="157"/>
      <c r="P58" s="154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0</v>
      </c>
      <c r="S58" s="75"/>
      <c r="T58" s="76"/>
      <c r="V58" s="77">
        <f aca="true" t="shared" si="35" ref="V58:W63">+Z58+AB58+AD58+AF58+AH58</f>
        <v>34</v>
      </c>
      <c r="W58" s="78">
        <f t="shared" si="35"/>
        <v>24</v>
      </c>
      <c r="X58" s="79">
        <f aca="true" t="shared" si="36" ref="X58:X63">+V58-W58</f>
        <v>10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6</v>
      </c>
      <c r="AB58" s="80">
        <f>IF(I58="",0,IF(LEFT(I58,1)="-",ABS(I58),(IF(I58&gt;9,I58+2,11))))</f>
        <v>12</v>
      </c>
      <c r="AC58" s="81">
        <f aca="true" t="shared" si="38" ref="AC58:AC63">IF(I58="",0,IF(LEFT(I58,1)="-",(IF(ABS(I58)&gt;9,(ABS(I58)+2),11)),I58))</f>
        <v>10</v>
      </c>
      <c r="AD58" s="80">
        <f>IF(K58="",0,IF(LEFT(K58,1)="-",ABS(K58),(IF(K58&gt;9,K58+2,11))))</f>
        <v>11</v>
      </c>
      <c r="AE58" s="81">
        <f aca="true" t="shared" si="39" ref="AE58:AE63">IF(K58="",0,IF(LEFT(K58,1)="-",(IF(ABS(K58)&gt;9,(ABS(K58)+2),11)),K58))</f>
        <v>8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customHeight="1" outlineLevel="1">
      <c r="A59" s="69" t="s">
        <v>41</v>
      </c>
      <c r="B59" s="105"/>
      <c r="C59" s="70" t="str">
        <f>IF(C53&gt;"",C53,"")</f>
        <v>Saapunki Ari</v>
      </c>
      <c r="D59" s="82" t="str">
        <f>IF(C55&gt;"",C55,"")</f>
        <v>Ström Erik</v>
      </c>
      <c r="E59" s="83"/>
      <c r="F59" s="72"/>
      <c r="G59" s="146">
        <v>6</v>
      </c>
      <c r="H59" s="147"/>
      <c r="I59" s="146">
        <v>-10</v>
      </c>
      <c r="J59" s="147"/>
      <c r="K59" s="146">
        <v>-8</v>
      </c>
      <c r="L59" s="147"/>
      <c r="M59" s="146">
        <v>9</v>
      </c>
      <c r="N59" s="147"/>
      <c r="O59" s="146">
        <v>3</v>
      </c>
      <c r="P59" s="147"/>
      <c r="Q59" s="73">
        <f t="shared" si="33"/>
        <v>3</v>
      </c>
      <c r="R59" s="74">
        <f t="shared" si="34"/>
        <v>2</v>
      </c>
      <c r="S59" s="84"/>
      <c r="T59" s="85"/>
      <c r="V59" s="77">
        <f t="shared" si="35"/>
        <v>51</v>
      </c>
      <c r="W59" s="78">
        <f t="shared" si="35"/>
        <v>41</v>
      </c>
      <c r="X59" s="79">
        <f t="shared" si="36"/>
        <v>10</v>
      </c>
      <c r="Z59" s="86">
        <f>IF(G59="",0,IF(LEFT(G59,1)="-",ABS(G59),(IF(G59&gt;9,G59+2,11))))</f>
        <v>11</v>
      </c>
      <c r="AA59" s="87">
        <f t="shared" si="37"/>
        <v>6</v>
      </c>
      <c r="AB59" s="86">
        <f>IF(I59="",0,IF(LEFT(I59,1)="-",ABS(I59),(IF(I59&gt;9,I59+2,11))))</f>
        <v>10</v>
      </c>
      <c r="AC59" s="87">
        <f t="shared" si="38"/>
        <v>12</v>
      </c>
      <c r="AD59" s="86">
        <f>IF(K59="",0,IF(LEFT(K59,1)="-",ABS(K59),(IF(K59&gt;9,K59+2,11))))</f>
        <v>8</v>
      </c>
      <c r="AE59" s="87">
        <f t="shared" si="39"/>
        <v>11</v>
      </c>
      <c r="AF59" s="86">
        <f>IF(M59="",0,IF(LEFT(M59,1)="-",ABS(M59),(IF(M59&gt;9,M59+2,11))))</f>
        <v>11</v>
      </c>
      <c r="AG59" s="87">
        <f t="shared" si="40"/>
        <v>9</v>
      </c>
      <c r="AH59" s="86">
        <f t="shared" si="41"/>
        <v>11</v>
      </c>
      <c r="AI59" s="87">
        <f t="shared" si="42"/>
        <v>3</v>
      </c>
    </row>
    <row r="60" spans="1:35" ht="16.5" customHeight="1" outlineLevel="1" thickBot="1">
      <c r="A60" s="69" t="s">
        <v>42</v>
      </c>
      <c r="B60" s="105"/>
      <c r="C60" s="88" t="str">
        <f>IF(C52&gt;"",C52,"")</f>
        <v>Morozova Inna</v>
      </c>
      <c r="D60" s="89" t="str">
        <f>IF(C55&gt;"",C55,"")</f>
        <v>Ström Erik</v>
      </c>
      <c r="E60" s="64"/>
      <c r="F60" s="65"/>
      <c r="G60" s="151">
        <v>7</v>
      </c>
      <c r="H60" s="152"/>
      <c r="I60" s="151">
        <v>-5</v>
      </c>
      <c r="J60" s="152"/>
      <c r="K60" s="151">
        <v>10</v>
      </c>
      <c r="L60" s="152"/>
      <c r="M60" s="151">
        <v>2</v>
      </c>
      <c r="N60" s="152"/>
      <c r="O60" s="151"/>
      <c r="P60" s="152"/>
      <c r="Q60" s="73">
        <f t="shared" si="33"/>
        <v>3</v>
      </c>
      <c r="R60" s="74">
        <f t="shared" si="34"/>
        <v>1</v>
      </c>
      <c r="S60" s="84"/>
      <c r="T60" s="85"/>
      <c r="V60" s="77">
        <f t="shared" si="35"/>
        <v>39</v>
      </c>
      <c r="W60" s="78">
        <f t="shared" si="35"/>
        <v>30</v>
      </c>
      <c r="X60" s="79">
        <f t="shared" si="36"/>
        <v>9</v>
      </c>
      <c r="Z60" s="86">
        <f aca="true" t="shared" si="43" ref="Z60:AF63">IF(G60="",0,IF(LEFT(G60,1)="-",ABS(G60),(IF(G60&gt;9,G60+2,11))))</f>
        <v>11</v>
      </c>
      <c r="AA60" s="87">
        <f t="shared" si="37"/>
        <v>7</v>
      </c>
      <c r="AB60" s="86">
        <f t="shared" si="43"/>
        <v>5</v>
      </c>
      <c r="AC60" s="87">
        <f t="shared" si="38"/>
        <v>11</v>
      </c>
      <c r="AD60" s="86">
        <f t="shared" si="43"/>
        <v>12</v>
      </c>
      <c r="AE60" s="87">
        <f t="shared" si="39"/>
        <v>10</v>
      </c>
      <c r="AF60" s="86">
        <f t="shared" si="43"/>
        <v>11</v>
      </c>
      <c r="AG60" s="87">
        <f t="shared" si="40"/>
        <v>2</v>
      </c>
      <c r="AH60" s="86">
        <f t="shared" si="41"/>
        <v>0</v>
      </c>
      <c r="AI60" s="87">
        <f t="shared" si="42"/>
        <v>0</v>
      </c>
    </row>
    <row r="61" spans="1:35" ht="15.75" customHeight="1" outlineLevel="1">
      <c r="A61" s="69" t="s">
        <v>43</v>
      </c>
      <c r="B61" s="105"/>
      <c r="C61" s="70" t="str">
        <f>IF(C53&gt;"",C53,"")</f>
        <v>Saapunki Ari</v>
      </c>
      <c r="D61" s="82" t="str">
        <f>IF(C54&gt;"",C54,"")</f>
        <v>Meinander Juha</v>
      </c>
      <c r="E61" s="56"/>
      <c r="F61" s="72"/>
      <c r="G61" s="153">
        <v>2</v>
      </c>
      <c r="H61" s="154"/>
      <c r="I61" s="153">
        <v>5</v>
      </c>
      <c r="J61" s="154"/>
      <c r="K61" s="153">
        <v>7</v>
      </c>
      <c r="L61" s="154"/>
      <c r="M61" s="153"/>
      <c r="N61" s="154"/>
      <c r="O61" s="153"/>
      <c r="P61" s="154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33</v>
      </c>
      <c r="W61" s="78">
        <f t="shared" si="35"/>
        <v>14</v>
      </c>
      <c r="X61" s="79">
        <f t="shared" si="36"/>
        <v>19</v>
      </c>
      <c r="Z61" s="86">
        <f t="shared" si="43"/>
        <v>11</v>
      </c>
      <c r="AA61" s="87">
        <f t="shared" si="37"/>
        <v>2</v>
      </c>
      <c r="AB61" s="86">
        <f t="shared" si="43"/>
        <v>11</v>
      </c>
      <c r="AC61" s="87">
        <f t="shared" si="38"/>
        <v>5</v>
      </c>
      <c r="AD61" s="86">
        <f t="shared" si="43"/>
        <v>11</v>
      </c>
      <c r="AE61" s="87">
        <f t="shared" si="39"/>
        <v>7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customHeight="1" outlineLevel="1">
      <c r="A62" s="69" t="s">
        <v>44</v>
      </c>
      <c r="B62" s="105"/>
      <c r="C62" s="70" t="str">
        <f>IF(C52&gt;"",C52,"")</f>
        <v>Morozova Inna</v>
      </c>
      <c r="D62" s="82" t="str">
        <f>IF(C53&gt;"",C53,"")</f>
        <v>Saapunki Ari</v>
      </c>
      <c r="E62" s="83"/>
      <c r="F62" s="72"/>
      <c r="G62" s="146">
        <v>-8</v>
      </c>
      <c r="H62" s="147"/>
      <c r="I62" s="146">
        <v>6</v>
      </c>
      <c r="J62" s="147"/>
      <c r="K62" s="148">
        <v>9</v>
      </c>
      <c r="L62" s="147"/>
      <c r="M62" s="146">
        <v>-5</v>
      </c>
      <c r="N62" s="147"/>
      <c r="O62" s="146">
        <v>-7</v>
      </c>
      <c r="P62" s="147"/>
      <c r="Q62" s="73">
        <f t="shared" si="33"/>
        <v>2</v>
      </c>
      <c r="R62" s="74">
        <f t="shared" si="34"/>
        <v>3</v>
      </c>
      <c r="S62" s="84"/>
      <c r="T62" s="85"/>
      <c r="V62" s="77">
        <f t="shared" si="35"/>
        <v>42</v>
      </c>
      <c r="W62" s="78">
        <f t="shared" si="35"/>
        <v>48</v>
      </c>
      <c r="X62" s="79">
        <f t="shared" si="36"/>
        <v>-6</v>
      </c>
      <c r="Z62" s="86">
        <f t="shared" si="43"/>
        <v>8</v>
      </c>
      <c r="AA62" s="87">
        <f t="shared" si="37"/>
        <v>11</v>
      </c>
      <c r="AB62" s="86">
        <f t="shared" si="43"/>
        <v>11</v>
      </c>
      <c r="AC62" s="87">
        <f t="shared" si="38"/>
        <v>6</v>
      </c>
      <c r="AD62" s="86">
        <f t="shared" si="43"/>
        <v>11</v>
      </c>
      <c r="AE62" s="87">
        <f t="shared" si="39"/>
        <v>9</v>
      </c>
      <c r="AF62" s="86">
        <f t="shared" si="43"/>
        <v>5</v>
      </c>
      <c r="AG62" s="87">
        <f t="shared" si="40"/>
        <v>11</v>
      </c>
      <c r="AH62" s="86">
        <f t="shared" si="41"/>
        <v>7</v>
      </c>
      <c r="AI62" s="87">
        <f t="shared" si="42"/>
        <v>11</v>
      </c>
    </row>
    <row r="63" spans="1:35" ht="16.5" customHeight="1" outlineLevel="1" thickBot="1">
      <c r="A63" s="90" t="s">
        <v>45</v>
      </c>
      <c r="B63" s="106"/>
      <c r="C63" s="91" t="str">
        <f>IF(C54&gt;"",C54,"")</f>
        <v>Meinander Juha</v>
      </c>
      <c r="D63" s="92" t="str">
        <f>IF(C55&gt;"",C55,"")</f>
        <v>Ström Erik</v>
      </c>
      <c r="E63" s="93"/>
      <c r="F63" s="94"/>
      <c r="G63" s="149">
        <v>-7</v>
      </c>
      <c r="H63" s="150"/>
      <c r="I63" s="149">
        <v>-5</v>
      </c>
      <c r="J63" s="150"/>
      <c r="K63" s="149">
        <v>-9</v>
      </c>
      <c r="L63" s="150"/>
      <c r="M63" s="149"/>
      <c r="N63" s="150"/>
      <c r="O63" s="149"/>
      <c r="P63" s="150"/>
      <c r="Q63" s="95">
        <f t="shared" si="33"/>
        <v>0</v>
      </c>
      <c r="R63" s="96">
        <f t="shared" si="34"/>
        <v>3</v>
      </c>
      <c r="S63" s="97"/>
      <c r="T63" s="98"/>
      <c r="V63" s="77">
        <f t="shared" si="35"/>
        <v>21</v>
      </c>
      <c r="W63" s="78">
        <f t="shared" si="35"/>
        <v>33</v>
      </c>
      <c r="X63" s="79">
        <f t="shared" si="36"/>
        <v>-12</v>
      </c>
      <c r="Z63" s="99">
        <f t="shared" si="43"/>
        <v>7</v>
      </c>
      <c r="AA63" s="100">
        <f t="shared" si="37"/>
        <v>11</v>
      </c>
      <c r="AB63" s="99">
        <f t="shared" si="43"/>
        <v>5</v>
      </c>
      <c r="AC63" s="100">
        <f t="shared" si="38"/>
        <v>11</v>
      </c>
      <c r="AD63" s="99">
        <f t="shared" si="43"/>
        <v>9</v>
      </c>
      <c r="AE63" s="100">
        <f t="shared" si="39"/>
        <v>11</v>
      </c>
      <c r="AF63" s="99">
        <f t="shared" si="43"/>
        <v>0</v>
      </c>
      <c r="AG63" s="100">
        <f t="shared" si="40"/>
        <v>0</v>
      </c>
      <c r="AH63" s="99">
        <f t="shared" si="41"/>
        <v>0</v>
      </c>
      <c r="AI63" s="100">
        <f t="shared" si="42"/>
        <v>0</v>
      </c>
    </row>
    <row r="64" ht="16.5" thickBot="1" thickTop="1"/>
    <row r="65" spans="1:20" ht="16.5" thickTop="1">
      <c r="A65" s="2"/>
      <c r="B65" s="101"/>
      <c r="C65" s="3" t="s">
        <v>6</v>
      </c>
      <c r="D65" s="4"/>
      <c r="E65" s="4"/>
      <c r="F65" s="4"/>
      <c r="G65" s="5"/>
      <c r="H65" s="4"/>
      <c r="I65" s="6" t="s">
        <v>7</v>
      </c>
      <c r="J65" s="7"/>
      <c r="K65" s="171" t="s">
        <v>118</v>
      </c>
      <c r="L65" s="172"/>
      <c r="M65" s="172"/>
      <c r="N65" s="173"/>
      <c r="O65" s="174" t="s">
        <v>15</v>
      </c>
      <c r="P65" s="175"/>
      <c r="Q65" s="175"/>
      <c r="R65" s="176">
        <v>5</v>
      </c>
      <c r="S65" s="177"/>
      <c r="T65" s="178"/>
    </row>
    <row r="66" spans="1:20" ht="16.5" thickBot="1">
      <c r="A66" s="8"/>
      <c r="B66" s="102"/>
      <c r="C66" s="9" t="s">
        <v>10</v>
      </c>
      <c r="D66" s="10" t="s">
        <v>16</v>
      </c>
      <c r="E66" s="179">
        <v>2</v>
      </c>
      <c r="F66" s="180"/>
      <c r="G66" s="181"/>
      <c r="H66" s="182" t="s">
        <v>17</v>
      </c>
      <c r="I66" s="183"/>
      <c r="J66" s="183"/>
      <c r="K66" s="184">
        <v>41573</v>
      </c>
      <c r="L66" s="184"/>
      <c r="M66" s="184"/>
      <c r="N66" s="185"/>
      <c r="O66" s="11" t="s">
        <v>18</v>
      </c>
      <c r="P66" s="142"/>
      <c r="Q66" s="142"/>
      <c r="R66" s="186">
        <v>0.4166666666666667</v>
      </c>
      <c r="S66" s="187"/>
      <c r="T66" s="188"/>
    </row>
    <row r="67" spans="1:24" ht="16.5" thickTop="1">
      <c r="A67" s="13"/>
      <c r="B67" s="14" t="s">
        <v>142</v>
      </c>
      <c r="C67" s="14" t="s">
        <v>19</v>
      </c>
      <c r="D67" s="15" t="s">
        <v>20</v>
      </c>
      <c r="E67" s="167" t="s">
        <v>21</v>
      </c>
      <c r="F67" s="168"/>
      <c r="G67" s="167" t="s">
        <v>22</v>
      </c>
      <c r="H67" s="168"/>
      <c r="I67" s="167" t="s">
        <v>23</v>
      </c>
      <c r="J67" s="168"/>
      <c r="K67" s="167" t="s">
        <v>24</v>
      </c>
      <c r="L67" s="168"/>
      <c r="M67" s="167"/>
      <c r="N67" s="168"/>
      <c r="O67" s="16" t="s">
        <v>25</v>
      </c>
      <c r="P67" s="17" t="s">
        <v>26</v>
      </c>
      <c r="Q67" s="18" t="s">
        <v>27</v>
      </c>
      <c r="R67" s="19"/>
      <c r="S67" s="169" t="s">
        <v>28</v>
      </c>
      <c r="T67" s="170"/>
      <c r="V67" s="20" t="s">
        <v>29</v>
      </c>
      <c r="W67" s="21"/>
      <c r="X67" s="22" t="s">
        <v>30</v>
      </c>
    </row>
    <row r="68" spans="1:24" ht="15">
      <c r="A68" s="23" t="s">
        <v>21</v>
      </c>
      <c r="B68" s="24">
        <v>1542</v>
      </c>
      <c r="C68" s="24" t="s">
        <v>115</v>
      </c>
      <c r="D68" s="25" t="s">
        <v>13</v>
      </c>
      <c r="E68" s="26"/>
      <c r="F68" s="27"/>
      <c r="G68" s="28">
        <f>+Q78</f>
        <v>3</v>
      </c>
      <c r="H68" s="29">
        <f>+R78</f>
        <v>1</v>
      </c>
      <c r="I68" s="28">
        <f>Q74</f>
        <v>3</v>
      </c>
      <c r="J68" s="29">
        <f>R74</f>
        <v>0</v>
      </c>
      <c r="K68" s="28">
        <f>Q76</f>
        <v>3</v>
      </c>
      <c r="L68" s="29">
        <f>R76</f>
        <v>0</v>
      </c>
      <c r="M68" s="28"/>
      <c r="N68" s="29"/>
      <c r="O68" s="30">
        <f>IF(SUM(E68:N68)=0,"",COUNTIF(F68:F71,"3"))</f>
        <v>3</v>
      </c>
      <c r="P68" s="31">
        <f>IF(SUM(F68:O68)=0,"",COUNTIF(E68:E71,"3"))</f>
        <v>0</v>
      </c>
      <c r="Q68" s="32">
        <f>IF(SUM(E68:N68)=0,"",SUM(F68:F71))</f>
        <v>9</v>
      </c>
      <c r="R68" s="33">
        <f>IF(SUM(E68:N68)=0,"",SUM(E68:E71))</f>
        <v>1</v>
      </c>
      <c r="S68" s="158">
        <v>1</v>
      </c>
      <c r="T68" s="159"/>
      <c r="V68" s="34">
        <f>+V74+V76+V78</f>
        <v>106</v>
      </c>
      <c r="W68" s="35">
        <f>+W74+W76+W78</f>
        <v>68</v>
      </c>
      <c r="X68" s="36">
        <f>+V68-W68</f>
        <v>38</v>
      </c>
    </row>
    <row r="69" spans="1:24" ht="15">
      <c r="A69" s="37" t="s">
        <v>22</v>
      </c>
      <c r="B69" s="24">
        <v>1450</v>
      </c>
      <c r="C69" s="24" t="s">
        <v>76</v>
      </c>
      <c r="D69" s="38" t="s">
        <v>1</v>
      </c>
      <c r="E69" s="39">
        <f>+R78</f>
        <v>1</v>
      </c>
      <c r="F69" s="40">
        <f>+Q78</f>
        <v>3</v>
      </c>
      <c r="G69" s="41"/>
      <c r="H69" s="42"/>
      <c r="I69" s="39">
        <f>Q77</f>
        <v>3</v>
      </c>
      <c r="J69" s="40">
        <f>R77</f>
        <v>0</v>
      </c>
      <c r="K69" s="39">
        <f>Q75</f>
        <v>3</v>
      </c>
      <c r="L69" s="40">
        <f>R75</f>
        <v>0</v>
      </c>
      <c r="M69" s="39"/>
      <c r="N69" s="40"/>
      <c r="O69" s="30">
        <f>IF(SUM(E69:N69)=0,"",COUNTIF(H68:H71,"3"))</f>
        <v>2</v>
      </c>
      <c r="P69" s="31">
        <f>IF(SUM(F69:O69)=0,"",COUNTIF(G68:G71,"3"))</f>
        <v>1</v>
      </c>
      <c r="Q69" s="32">
        <f>IF(SUM(E69:N69)=0,"",SUM(H68:H71))</f>
        <v>7</v>
      </c>
      <c r="R69" s="33">
        <f>IF(SUM(E69:N69)=0,"",SUM(G68:G71))</f>
        <v>3</v>
      </c>
      <c r="S69" s="158">
        <v>2</v>
      </c>
      <c r="T69" s="159"/>
      <c r="V69" s="34">
        <f>+V75+V77+W78</f>
        <v>99</v>
      </c>
      <c r="W69" s="35">
        <f>+W75+W77+V78</f>
        <v>69</v>
      </c>
      <c r="X69" s="36">
        <f>+V69-W69</f>
        <v>30</v>
      </c>
    </row>
    <row r="70" spans="1:24" ht="15">
      <c r="A70" s="37" t="s">
        <v>23</v>
      </c>
      <c r="B70" s="24">
        <v>1278</v>
      </c>
      <c r="C70" s="24" t="s">
        <v>97</v>
      </c>
      <c r="D70" s="38" t="s">
        <v>59</v>
      </c>
      <c r="E70" s="39">
        <f>+R74</f>
        <v>0</v>
      </c>
      <c r="F70" s="40">
        <f>+Q74</f>
        <v>3</v>
      </c>
      <c r="G70" s="39">
        <f>R77</f>
        <v>0</v>
      </c>
      <c r="H70" s="40">
        <f>Q77</f>
        <v>3</v>
      </c>
      <c r="I70" s="41"/>
      <c r="J70" s="42"/>
      <c r="K70" s="39">
        <f>Q79</f>
        <v>3</v>
      </c>
      <c r="L70" s="40">
        <f>R79</f>
        <v>0</v>
      </c>
      <c r="M70" s="39"/>
      <c r="N70" s="40"/>
      <c r="O70" s="30">
        <f>IF(SUM(E70:N70)=0,"",COUNTIF(J68:J71,"3"))</f>
        <v>1</v>
      </c>
      <c r="P70" s="31">
        <f>IF(SUM(F70:O70)=0,"",COUNTIF(I68:I71,"3"))</f>
        <v>2</v>
      </c>
      <c r="Q70" s="32">
        <f>IF(SUM(E70:N70)=0,"",SUM(J68:J71))</f>
        <v>3</v>
      </c>
      <c r="R70" s="33">
        <f>IF(SUM(E70:N70)=0,"",SUM(I68:I71))</f>
        <v>6</v>
      </c>
      <c r="S70" s="158">
        <v>3</v>
      </c>
      <c r="T70" s="159"/>
      <c r="V70" s="34">
        <f>+W74+W77+V79</f>
        <v>77</v>
      </c>
      <c r="W70" s="35">
        <f>+V74+V77+W79</f>
        <v>88</v>
      </c>
      <c r="X70" s="36">
        <f>+V70-W70</f>
        <v>-11</v>
      </c>
    </row>
    <row r="71" spans="1:24" ht="15.75" thickBot="1">
      <c r="A71" s="43" t="s">
        <v>24</v>
      </c>
      <c r="B71" s="44">
        <v>1049</v>
      </c>
      <c r="C71" s="44" t="s">
        <v>102</v>
      </c>
      <c r="D71" s="45" t="s">
        <v>101</v>
      </c>
      <c r="E71" s="46">
        <f>R76</f>
        <v>0</v>
      </c>
      <c r="F71" s="47">
        <f>Q76</f>
        <v>3</v>
      </c>
      <c r="G71" s="46">
        <f>R75</f>
        <v>0</v>
      </c>
      <c r="H71" s="47">
        <f>Q75</f>
        <v>3</v>
      </c>
      <c r="I71" s="46">
        <f>R79</f>
        <v>0</v>
      </c>
      <c r="J71" s="47">
        <f>Q79</f>
        <v>3</v>
      </c>
      <c r="K71" s="48"/>
      <c r="L71" s="49"/>
      <c r="M71" s="46"/>
      <c r="N71" s="47"/>
      <c r="O71" s="50">
        <f>IF(SUM(E71:N71)=0,"",COUNTIF(L68:L71,"3"))</f>
        <v>0</v>
      </c>
      <c r="P71" s="51">
        <f>IF(SUM(F71:O71)=0,"",COUNTIF(K68:K71,"3"))</f>
        <v>3</v>
      </c>
      <c r="Q71" s="52">
        <f>IF(SUM(E71:N72)=0,"",SUM(L68:L71))</f>
        <v>0</v>
      </c>
      <c r="R71" s="53">
        <f>IF(SUM(E71:N71)=0,"",SUM(K68:K71))</f>
        <v>9</v>
      </c>
      <c r="S71" s="160">
        <v>4</v>
      </c>
      <c r="T71" s="161"/>
      <c r="V71" s="34">
        <f>+W75+W76+W79</f>
        <v>42</v>
      </c>
      <c r="W71" s="35">
        <f>+V75+V76+V79</f>
        <v>99</v>
      </c>
      <c r="X71" s="36">
        <f>+V71-W71</f>
        <v>-57</v>
      </c>
    </row>
    <row r="72" spans="1:25" ht="16.5" customHeight="1" outlineLevel="1" thickTop="1">
      <c r="A72" s="54"/>
      <c r="B72" s="103"/>
      <c r="C72" s="55" t="s">
        <v>31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8"/>
      <c r="V72" s="59"/>
      <c r="W72" s="60" t="s">
        <v>32</v>
      </c>
      <c r="X72" s="61">
        <f>SUM(X68:X71)</f>
        <v>0</v>
      </c>
      <c r="Y72" s="60" t="str">
        <f>IF(X72=0,"OK","Virhe")</f>
        <v>OK</v>
      </c>
    </row>
    <row r="73" spans="1:24" ht="16.5" customHeight="1" outlineLevel="1" thickBot="1">
      <c r="A73" s="62"/>
      <c r="B73" s="104"/>
      <c r="C73" s="63" t="s">
        <v>33</v>
      </c>
      <c r="D73" s="64"/>
      <c r="E73" s="64"/>
      <c r="F73" s="65"/>
      <c r="G73" s="162" t="s">
        <v>34</v>
      </c>
      <c r="H73" s="163"/>
      <c r="I73" s="164" t="s">
        <v>35</v>
      </c>
      <c r="J73" s="163"/>
      <c r="K73" s="164" t="s">
        <v>36</v>
      </c>
      <c r="L73" s="163"/>
      <c r="M73" s="164" t="s">
        <v>37</v>
      </c>
      <c r="N73" s="163"/>
      <c r="O73" s="164" t="s">
        <v>38</v>
      </c>
      <c r="P73" s="163"/>
      <c r="Q73" s="165" t="s">
        <v>39</v>
      </c>
      <c r="R73" s="166"/>
      <c r="T73" s="66"/>
      <c r="V73" s="67" t="s">
        <v>29</v>
      </c>
      <c r="W73" s="68"/>
      <c r="X73" s="22" t="s">
        <v>30</v>
      </c>
    </row>
    <row r="74" spans="1:35" ht="15.75" customHeight="1" outlineLevel="1">
      <c r="A74" s="69" t="s">
        <v>40</v>
      </c>
      <c r="B74" s="105"/>
      <c r="C74" s="70" t="str">
        <f>IF(C68&gt;"",C68,"")</f>
        <v>Jansons Maris</v>
      </c>
      <c r="D74" s="71" t="str">
        <f>IF(C70&gt;"",C70,"")</f>
        <v>Nummenmaa Jyrki</v>
      </c>
      <c r="E74" s="56"/>
      <c r="F74" s="72"/>
      <c r="G74" s="155">
        <v>7</v>
      </c>
      <c r="H74" s="156"/>
      <c r="I74" s="153">
        <v>5</v>
      </c>
      <c r="J74" s="154"/>
      <c r="K74" s="153">
        <v>9</v>
      </c>
      <c r="L74" s="154"/>
      <c r="M74" s="153"/>
      <c r="N74" s="154"/>
      <c r="O74" s="157"/>
      <c r="P74" s="154"/>
      <c r="Q74" s="73">
        <f aca="true" t="shared" si="44" ref="Q74:Q79">IF(COUNT(G74:O74)=0,"",COUNTIF(G74:O74,"&gt;=0"))</f>
        <v>3</v>
      </c>
      <c r="R74" s="74">
        <f aca="true" t="shared" si="45" ref="R74:R79">IF(COUNT(G74:O74)=0,"",(IF(LEFT(G74,1)="-",1,0)+IF(LEFT(I74,1)="-",1,0)+IF(LEFT(K74,1)="-",1,0)+IF(LEFT(M74,1)="-",1,0)+IF(LEFT(O74,1)="-",1,0)))</f>
        <v>0</v>
      </c>
      <c r="S74" s="75"/>
      <c r="T74" s="76"/>
      <c r="V74" s="77">
        <f aca="true" t="shared" si="46" ref="V74:W79">+Z74+AB74+AD74+AF74+AH74</f>
        <v>33</v>
      </c>
      <c r="W74" s="78">
        <f t="shared" si="46"/>
        <v>21</v>
      </c>
      <c r="X74" s="79">
        <f aca="true" t="shared" si="47" ref="X74:X79">+V74-W74</f>
        <v>12</v>
      </c>
      <c r="Z74" s="80">
        <f>IF(G74="",0,IF(LEFT(G74,1)="-",ABS(G74),(IF(G74&gt;9,G74+2,11))))</f>
        <v>11</v>
      </c>
      <c r="AA74" s="81">
        <f aca="true" t="shared" si="48" ref="AA74:AA79">IF(G74="",0,IF(LEFT(G74,1)="-",(IF(ABS(G74)&gt;9,(ABS(G74)+2),11)),G74))</f>
        <v>7</v>
      </c>
      <c r="AB74" s="80">
        <f>IF(I74="",0,IF(LEFT(I74,1)="-",ABS(I74),(IF(I74&gt;9,I74+2,11))))</f>
        <v>11</v>
      </c>
      <c r="AC74" s="81">
        <f aca="true" t="shared" si="49" ref="AC74:AC79">IF(I74="",0,IF(LEFT(I74,1)="-",(IF(ABS(I74)&gt;9,(ABS(I74)+2),11)),I74))</f>
        <v>5</v>
      </c>
      <c r="AD74" s="80">
        <f>IF(K74="",0,IF(LEFT(K74,1)="-",ABS(K74),(IF(K74&gt;9,K74+2,11))))</f>
        <v>11</v>
      </c>
      <c r="AE74" s="81">
        <f aca="true" t="shared" si="50" ref="AE74:AE79">IF(K74="",0,IF(LEFT(K74,1)="-",(IF(ABS(K74)&gt;9,(ABS(K74)+2),11)),K74))</f>
        <v>9</v>
      </c>
      <c r="AF74" s="80">
        <f>IF(M74="",0,IF(LEFT(M74,1)="-",ABS(M74),(IF(M74&gt;9,M74+2,11))))</f>
        <v>0</v>
      </c>
      <c r="AG74" s="81">
        <f aca="true" t="shared" si="51" ref="AG74:AG79">IF(M74="",0,IF(LEFT(M74,1)="-",(IF(ABS(M74)&gt;9,(ABS(M74)+2),11)),M74))</f>
        <v>0</v>
      </c>
      <c r="AH74" s="80">
        <f aca="true" t="shared" si="52" ref="AH74:AH79">IF(O74="",0,IF(LEFT(O74,1)="-",ABS(O74),(IF(O74&gt;9,O74+2,11))))</f>
        <v>0</v>
      </c>
      <c r="AI74" s="81">
        <f aca="true" t="shared" si="53" ref="AI74:AI79">IF(O74="",0,IF(LEFT(O74,1)="-",(IF(ABS(O74)&gt;9,(ABS(O74)+2),11)),O74))</f>
        <v>0</v>
      </c>
    </row>
    <row r="75" spans="1:35" ht="15.75" customHeight="1" outlineLevel="1">
      <c r="A75" s="69" t="s">
        <v>41</v>
      </c>
      <c r="B75" s="105"/>
      <c r="C75" s="70" t="str">
        <f>IF(C69&gt;"",C69,"")</f>
        <v>Lundh Wiktor</v>
      </c>
      <c r="D75" s="82" t="str">
        <f>IF(C71&gt;"",C71,"")</f>
        <v>Jokitulppo Raimo</v>
      </c>
      <c r="E75" s="83"/>
      <c r="F75" s="72"/>
      <c r="G75" s="146">
        <v>2</v>
      </c>
      <c r="H75" s="147"/>
      <c r="I75" s="146">
        <v>0</v>
      </c>
      <c r="J75" s="147"/>
      <c r="K75" s="146">
        <v>4</v>
      </c>
      <c r="L75" s="147"/>
      <c r="M75" s="146"/>
      <c r="N75" s="147"/>
      <c r="O75" s="146"/>
      <c r="P75" s="147"/>
      <c r="Q75" s="73">
        <f t="shared" si="44"/>
        <v>3</v>
      </c>
      <c r="R75" s="74">
        <f t="shared" si="45"/>
        <v>0</v>
      </c>
      <c r="S75" s="84"/>
      <c r="T75" s="85"/>
      <c r="V75" s="77">
        <f t="shared" si="46"/>
        <v>33</v>
      </c>
      <c r="W75" s="78">
        <f t="shared" si="46"/>
        <v>6</v>
      </c>
      <c r="X75" s="79">
        <f t="shared" si="47"/>
        <v>27</v>
      </c>
      <c r="Z75" s="86">
        <f>IF(G75="",0,IF(LEFT(G75,1)="-",ABS(G75),(IF(G75&gt;9,G75+2,11))))</f>
        <v>11</v>
      </c>
      <c r="AA75" s="87">
        <f t="shared" si="48"/>
        <v>2</v>
      </c>
      <c r="AB75" s="86">
        <f>IF(I75="",0,IF(LEFT(I75,1)="-",ABS(I75),(IF(I75&gt;9,I75+2,11))))</f>
        <v>11</v>
      </c>
      <c r="AC75" s="87">
        <f t="shared" si="49"/>
        <v>0</v>
      </c>
      <c r="AD75" s="86">
        <f>IF(K75="",0,IF(LEFT(K75,1)="-",ABS(K75),(IF(K75&gt;9,K75+2,11))))</f>
        <v>11</v>
      </c>
      <c r="AE75" s="87">
        <f t="shared" si="50"/>
        <v>4</v>
      </c>
      <c r="AF75" s="86">
        <f>IF(M75="",0,IF(LEFT(M75,1)="-",ABS(M75),(IF(M75&gt;9,M75+2,11))))</f>
        <v>0</v>
      </c>
      <c r="AG75" s="87">
        <f t="shared" si="51"/>
        <v>0</v>
      </c>
      <c r="AH75" s="86">
        <f t="shared" si="52"/>
        <v>0</v>
      </c>
      <c r="AI75" s="87">
        <f t="shared" si="53"/>
        <v>0</v>
      </c>
    </row>
    <row r="76" spans="1:35" ht="16.5" customHeight="1" outlineLevel="1" thickBot="1">
      <c r="A76" s="69" t="s">
        <v>42</v>
      </c>
      <c r="B76" s="105"/>
      <c r="C76" s="88" t="str">
        <f>IF(C68&gt;"",C68,"")</f>
        <v>Jansons Maris</v>
      </c>
      <c r="D76" s="89" t="str">
        <f>IF(C71&gt;"",C71,"")</f>
        <v>Jokitulppo Raimo</v>
      </c>
      <c r="E76" s="64"/>
      <c r="F76" s="65"/>
      <c r="G76" s="151">
        <v>7</v>
      </c>
      <c r="H76" s="152"/>
      <c r="I76" s="151">
        <v>3</v>
      </c>
      <c r="J76" s="152"/>
      <c r="K76" s="151">
        <v>5</v>
      </c>
      <c r="L76" s="152"/>
      <c r="M76" s="151"/>
      <c r="N76" s="152"/>
      <c r="O76" s="151"/>
      <c r="P76" s="152"/>
      <c r="Q76" s="73">
        <f t="shared" si="44"/>
        <v>3</v>
      </c>
      <c r="R76" s="74">
        <f t="shared" si="45"/>
        <v>0</v>
      </c>
      <c r="S76" s="84"/>
      <c r="T76" s="85"/>
      <c r="V76" s="77">
        <f t="shared" si="46"/>
        <v>33</v>
      </c>
      <c r="W76" s="78">
        <f t="shared" si="46"/>
        <v>15</v>
      </c>
      <c r="X76" s="79">
        <f t="shared" si="47"/>
        <v>18</v>
      </c>
      <c r="Z76" s="86">
        <f aca="true" t="shared" si="54" ref="Z76:AF79">IF(G76="",0,IF(LEFT(G76,1)="-",ABS(G76),(IF(G76&gt;9,G76+2,11))))</f>
        <v>11</v>
      </c>
      <c r="AA76" s="87">
        <f t="shared" si="48"/>
        <v>7</v>
      </c>
      <c r="AB76" s="86">
        <f t="shared" si="54"/>
        <v>11</v>
      </c>
      <c r="AC76" s="87">
        <f t="shared" si="49"/>
        <v>3</v>
      </c>
      <c r="AD76" s="86">
        <f t="shared" si="54"/>
        <v>11</v>
      </c>
      <c r="AE76" s="87">
        <f t="shared" si="50"/>
        <v>5</v>
      </c>
      <c r="AF76" s="86">
        <f t="shared" si="54"/>
        <v>0</v>
      </c>
      <c r="AG76" s="87">
        <f t="shared" si="51"/>
        <v>0</v>
      </c>
      <c r="AH76" s="86">
        <f t="shared" si="52"/>
        <v>0</v>
      </c>
      <c r="AI76" s="87">
        <f t="shared" si="53"/>
        <v>0</v>
      </c>
    </row>
    <row r="77" spans="1:35" ht="15.75" customHeight="1" outlineLevel="1">
      <c r="A77" s="69" t="s">
        <v>43</v>
      </c>
      <c r="B77" s="105"/>
      <c r="C77" s="70" t="str">
        <f>IF(C69&gt;"",C69,"")</f>
        <v>Lundh Wiktor</v>
      </c>
      <c r="D77" s="82" t="str">
        <f>IF(C70&gt;"",C70,"")</f>
        <v>Nummenmaa Jyrki</v>
      </c>
      <c r="E77" s="56"/>
      <c r="F77" s="72"/>
      <c r="G77" s="153">
        <v>8</v>
      </c>
      <c r="H77" s="154"/>
      <c r="I77" s="153">
        <v>10</v>
      </c>
      <c r="J77" s="154"/>
      <c r="K77" s="153">
        <v>5</v>
      </c>
      <c r="L77" s="154"/>
      <c r="M77" s="153"/>
      <c r="N77" s="154"/>
      <c r="O77" s="153"/>
      <c r="P77" s="154"/>
      <c r="Q77" s="73">
        <f t="shared" si="44"/>
        <v>3</v>
      </c>
      <c r="R77" s="74">
        <f t="shared" si="45"/>
        <v>0</v>
      </c>
      <c r="S77" s="84"/>
      <c r="T77" s="85"/>
      <c r="V77" s="77">
        <f t="shared" si="46"/>
        <v>34</v>
      </c>
      <c r="W77" s="78">
        <f t="shared" si="46"/>
        <v>23</v>
      </c>
      <c r="X77" s="79">
        <f t="shared" si="47"/>
        <v>11</v>
      </c>
      <c r="Z77" s="86">
        <f t="shared" si="54"/>
        <v>11</v>
      </c>
      <c r="AA77" s="87">
        <f t="shared" si="48"/>
        <v>8</v>
      </c>
      <c r="AB77" s="86">
        <f t="shared" si="54"/>
        <v>12</v>
      </c>
      <c r="AC77" s="87">
        <f t="shared" si="49"/>
        <v>10</v>
      </c>
      <c r="AD77" s="86">
        <f t="shared" si="54"/>
        <v>11</v>
      </c>
      <c r="AE77" s="87">
        <f t="shared" si="50"/>
        <v>5</v>
      </c>
      <c r="AF77" s="86">
        <f t="shared" si="54"/>
        <v>0</v>
      </c>
      <c r="AG77" s="87">
        <f t="shared" si="51"/>
        <v>0</v>
      </c>
      <c r="AH77" s="86">
        <f t="shared" si="52"/>
        <v>0</v>
      </c>
      <c r="AI77" s="87">
        <f t="shared" si="53"/>
        <v>0</v>
      </c>
    </row>
    <row r="78" spans="1:35" ht="15.75" customHeight="1" outlineLevel="1">
      <c r="A78" s="69" t="s">
        <v>44</v>
      </c>
      <c r="B78" s="105"/>
      <c r="C78" s="70" t="str">
        <f>IF(C68&gt;"",C68,"")</f>
        <v>Jansons Maris</v>
      </c>
      <c r="D78" s="82" t="str">
        <f>IF(C69&gt;"",C69,"")</f>
        <v>Lundh Wiktor</v>
      </c>
      <c r="E78" s="83"/>
      <c r="F78" s="72"/>
      <c r="G78" s="146">
        <v>5</v>
      </c>
      <c r="H78" s="147"/>
      <c r="I78" s="146">
        <v>6</v>
      </c>
      <c r="J78" s="147"/>
      <c r="K78" s="148">
        <v>-6</v>
      </c>
      <c r="L78" s="147"/>
      <c r="M78" s="146">
        <v>10</v>
      </c>
      <c r="N78" s="147"/>
      <c r="O78" s="146"/>
      <c r="P78" s="147"/>
      <c r="Q78" s="73">
        <f t="shared" si="44"/>
        <v>3</v>
      </c>
      <c r="R78" s="74">
        <f t="shared" si="45"/>
        <v>1</v>
      </c>
      <c r="S78" s="84"/>
      <c r="T78" s="85"/>
      <c r="V78" s="77">
        <f t="shared" si="46"/>
        <v>40</v>
      </c>
      <c r="W78" s="78">
        <f t="shared" si="46"/>
        <v>32</v>
      </c>
      <c r="X78" s="79">
        <f t="shared" si="47"/>
        <v>8</v>
      </c>
      <c r="Z78" s="86">
        <f t="shared" si="54"/>
        <v>11</v>
      </c>
      <c r="AA78" s="87">
        <f t="shared" si="48"/>
        <v>5</v>
      </c>
      <c r="AB78" s="86">
        <f t="shared" si="54"/>
        <v>11</v>
      </c>
      <c r="AC78" s="87">
        <f t="shared" si="49"/>
        <v>6</v>
      </c>
      <c r="AD78" s="86">
        <f t="shared" si="54"/>
        <v>6</v>
      </c>
      <c r="AE78" s="87">
        <f t="shared" si="50"/>
        <v>11</v>
      </c>
      <c r="AF78" s="86">
        <f t="shared" si="54"/>
        <v>12</v>
      </c>
      <c r="AG78" s="87">
        <f t="shared" si="51"/>
        <v>10</v>
      </c>
      <c r="AH78" s="86">
        <f t="shared" si="52"/>
        <v>0</v>
      </c>
      <c r="AI78" s="87">
        <f t="shared" si="53"/>
        <v>0</v>
      </c>
    </row>
    <row r="79" spans="1:35" ht="16.5" customHeight="1" outlineLevel="1" thickBot="1">
      <c r="A79" s="90" t="s">
        <v>45</v>
      </c>
      <c r="B79" s="106"/>
      <c r="C79" s="91" t="str">
        <f>IF(C70&gt;"",C70,"")</f>
        <v>Nummenmaa Jyrki</v>
      </c>
      <c r="D79" s="92" t="str">
        <f>IF(C71&gt;"",C71,"")</f>
        <v>Jokitulppo Raimo</v>
      </c>
      <c r="E79" s="93"/>
      <c r="F79" s="94"/>
      <c r="G79" s="149">
        <v>7</v>
      </c>
      <c r="H79" s="150"/>
      <c r="I79" s="149">
        <v>8</v>
      </c>
      <c r="J79" s="150"/>
      <c r="K79" s="149">
        <v>6</v>
      </c>
      <c r="L79" s="150"/>
      <c r="M79" s="149"/>
      <c r="N79" s="150"/>
      <c r="O79" s="149"/>
      <c r="P79" s="150"/>
      <c r="Q79" s="95">
        <f t="shared" si="44"/>
        <v>3</v>
      </c>
      <c r="R79" s="96">
        <f t="shared" si="45"/>
        <v>0</v>
      </c>
      <c r="S79" s="97"/>
      <c r="T79" s="98"/>
      <c r="V79" s="77">
        <f t="shared" si="46"/>
        <v>33</v>
      </c>
      <c r="W79" s="78">
        <f t="shared" si="46"/>
        <v>21</v>
      </c>
      <c r="X79" s="79">
        <f t="shared" si="47"/>
        <v>12</v>
      </c>
      <c r="Z79" s="99">
        <f t="shared" si="54"/>
        <v>11</v>
      </c>
      <c r="AA79" s="100">
        <f t="shared" si="48"/>
        <v>7</v>
      </c>
      <c r="AB79" s="99">
        <f t="shared" si="54"/>
        <v>11</v>
      </c>
      <c r="AC79" s="100">
        <f t="shared" si="49"/>
        <v>8</v>
      </c>
      <c r="AD79" s="99">
        <f t="shared" si="54"/>
        <v>11</v>
      </c>
      <c r="AE79" s="100">
        <f t="shared" si="50"/>
        <v>6</v>
      </c>
      <c r="AF79" s="99">
        <f t="shared" si="54"/>
        <v>0</v>
      </c>
      <c r="AG79" s="100">
        <f t="shared" si="51"/>
        <v>0</v>
      </c>
      <c r="AH79" s="99">
        <f t="shared" si="52"/>
        <v>0</v>
      </c>
      <c r="AI79" s="100">
        <f t="shared" si="53"/>
        <v>0</v>
      </c>
    </row>
    <row r="80" ht="15.75" thickTop="1"/>
  </sheetData>
  <sheetProtection/>
  <mergeCells count="265"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E66:G66"/>
    <mergeCell ref="H66:J66"/>
    <mergeCell ref="K66:N66"/>
    <mergeCell ref="R66:T66"/>
    <mergeCell ref="E67:F67"/>
    <mergeCell ref="G67:H67"/>
    <mergeCell ref="I67:J67"/>
    <mergeCell ref="K67:L67"/>
    <mergeCell ref="M67:N67"/>
    <mergeCell ref="S67:T67"/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G57:H57"/>
    <mergeCell ref="I57:J57"/>
    <mergeCell ref="K57:L57"/>
    <mergeCell ref="M57:N57"/>
    <mergeCell ref="O57:P57"/>
    <mergeCell ref="Q57:R57"/>
    <mergeCell ref="E50:G50"/>
    <mergeCell ref="H50:J50"/>
    <mergeCell ref="K50:N50"/>
    <mergeCell ref="R50:T50"/>
    <mergeCell ref="E51:F51"/>
    <mergeCell ref="G51:H51"/>
    <mergeCell ref="I51:J51"/>
    <mergeCell ref="K51:L51"/>
    <mergeCell ref="M51:N51"/>
    <mergeCell ref="S51:T51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4:G34"/>
    <mergeCell ref="H34:J34"/>
    <mergeCell ref="K34:N34"/>
    <mergeCell ref="R34:T34"/>
    <mergeCell ref="E35:F35"/>
    <mergeCell ref="G35:H35"/>
    <mergeCell ref="I35:J35"/>
    <mergeCell ref="K35:L35"/>
    <mergeCell ref="M35:N35"/>
    <mergeCell ref="S35:T35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8:G18"/>
    <mergeCell ref="H18:J18"/>
    <mergeCell ref="K18:N18"/>
    <mergeCell ref="R18:T18"/>
    <mergeCell ref="E19:F19"/>
    <mergeCell ref="G19:H19"/>
    <mergeCell ref="I19:J19"/>
    <mergeCell ref="K19:L19"/>
    <mergeCell ref="M19:N19"/>
    <mergeCell ref="S19:T19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2:G2"/>
    <mergeCell ref="H2:J2"/>
    <mergeCell ref="K2:N2"/>
    <mergeCell ref="R2:T2"/>
    <mergeCell ref="E3:F3"/>
    <mergeCell ref="G3:H3"/>
    <mergeCell ref="I3:J3"/>
    <mergeCell ref="K3:L3"/>
    <mergeCell ref="M3:N3"/>
    <mergeCell ref="S3:T3"/>
    <mergeCell ref="K65:N65"/>
    <mergeCell ref="O65:Q65"/>
    <mergeCell ref="R65:T65"/>
    <mergeCell ref="K49:N49"/>
    <mergeCell ref="O49:Q49"/>
    <mergeCell ref="R49:T49"/>
    <mergeCell ref="S52:T52"/>
    <mergeCell ref="S53:T53"/>
    <mergeCell ref="S54:T54"/>
    <mergeCell ref="S55:T55"/>
    <mergeCell ref="K1:N1"/>
    <mergeCell ref="O1:Q1"/>
    <mergeCell ref="R1:T1"/>
    <mergeCell ref="K33:N33"/>
    <mergeCell ref="O33:Q33"/>
    <mergeCell ref="R33:T33"/>
    <mergeCell ref="K17:N17"/>
    <mergeCell ref="O17:Q17"/>
    <mergeCell ref="R17:T17"/>
    <mergeCell ref="S4:T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5" width="32.140625" style="0" bestFit="1" customWidth="1"/>
    <col min="6" max="7" width="29.8515625" style="0" bestFit="1" customWidth="1"/>
    <col min="8" max="8" width="28.00390625" style="0" bestFit="1" customWidth="1"/>
  </cols>
  <sheetData>
    <row r="1" ht="15.75" thickBot="1"/>
    <row r="2" spans="7:8" ht="15">
      <c r="G2" s="189" t="s">
        <v>6</v>
      </c>
      <c r="H2" s="190"/>
    </row>
    <row r="3" spans="7:8" ht="15">
      <c r="G3" s="109" t="s">
        <v>143</v>
      </c>
      <c r="H3" s="110" t="s">
        <v>118</v>
      </c>
    </row>
    <row r="4" spans="1:8" ht="15.75" thickBot="1">
      <c r="A4" s="111"/>
      <c r="B4" s="112" t="s">
        <v>144</v>
      </c>
      <c r="C4" s="112" t="s">
        <v>145</v>
      </c>
      <c r="D4" s="113" t="s">
        <v>146</v>
      </c>
      <c r="G4" s="114" t="s">
        <v>147</v>
      </c>
      <c r="H4" s="115" t="s">
        <v>148</v>
      </c>
    </row>
    <row r="5" spans="1:5" ht="15">
      <c r="A5" s="116" t="s">
        <v>21</v>
      </c>
      <c r="B5" s="117" t="s">
        <v>149</v>
      </c>
      <c r="C5" s="120" t="s">
        <v>106</v>
      </c>
      <c r="D5" s="121" t="s">
        <v>107</v>
      </c>
      <c r="E5" s="119" t="s">
        <v>106</v>
      </c>
    </row>
    <row r="6" spans="1:6" ht="15">
      <c r="A6" s="116" t="s">
        <v>22</v>
      </c>
      <c r="B6" s="120"/>
      <c r="C6" s="120"/>
      <c r="D6" s="121"/>
      <c r="E6" s="122"/>
      <c r="F6" s="119" t="s">
        <v>106</v>
      </c>
    </row>
    <row r="7" spans="1:7" ht="15">
      <c r="A7" s="123" t="s">
        <v>23</v>
      </c>
      <c r="B7" s="124"/>
      <c r="C7" s="124"/>
      <c r="D7" s="125"/>
      <c r="E7" s="119" t="s">
        <v>50</v>
      </c>
      <c r="F7" s="126" t="s">
        <v>191</v>
      </c>
      <c r="G7" s="127"/>
    </row>
    <row r="8" spans="1:7" ht="15">
      <c r="A8" s="123" t="s">
        <v>24</v>
      </c>
      <c r="B8" s="124" t="s">
        <v>156</v>
      </c>
      <c r="C8" s="124" t="s">
        <v>50</v>
      </c>
      <c r="D8" s="125" t="s">
        <v>51</v>
      </c>
      <c r="E8" s="122"/>
      <c r="G8" s="119" t="s">
        <v>76</v>
      </c>
    </row>
    <row r="9" spans="1:8" ht="15">
      <c r="A9" s="116" t="s">
        <v>141</v>
      </c>
      <c r="B9" s="120" t="s">
        <v>170</v>
      </c>
      <c r="C9" s="120" t="s">
        <v>76</v>
      </c>
      <c r="D9" s="121" t="s">
        <v>1</v>
      </c>
      <c r="E9" s="119" t="s">
        <v>76</v>
      </c>
      <c r="G9" s="126" t="s">
        <v>201</v>
      </c>
      <c r="H9" s="127"/>
    </row>
    <row r="10" spans="1:8" ht="15">
      <c r="A10" s="116" t="s">
        <v>152</v>
      </c>
      <c r="B10" s="120" t="s">
        <v>158</v>
      </c>
      <c r="C10" s="120" t="s">
        <v>80</v>
      </c>
      <c r="D10" s="121" t="s">
        <v>51</v>
      </c>
      <c r="E10" s="122" t="s">
        <v>185</v>
      </c>
      <c r="F10" s="119" t="s">
        <v>76</v>
      </c>
      <c r="G10" s="127"/>
      <c r="H10" s="127"/>
    </row>
    <row r="11" spans="1:8" ht="15">
      <c r="A11" s="123" t="s">
        <v>153</v>
      </c>
      <c r="B11" s="124"/>
      <c r="C11" s="124"/>
      <c r="D11" s="125"/>
      <c r="E11" s="119" t="s">
        <v>104</v>
      </c>
      <c r="F11" s="122" t="s">
        <v>193</v>
      </c>
      <c r="H11" s="127"/>
    </row>
    <row r="12" spans="1:8" ht="15">
      <c r="A12" s="131" t="s">
        <v>154</v>
      </c>
      <c r="B12" s="132" t="s">
        <v>159</v>
      </c>
      <c r="C12" s="135" t="s">
        <v>104</v>
      </c>
      <c r="D12" s="136" t="s">
        <v>105</v>
      </c>
      <c r="E12" s="122"/>
      <c r="H12" s="130" t="s">
        <v>109</v>
      </c>
    </row>
    <row r="13" spans="1:8" ht="15">
      <c r="A13" s="134"/>
      <c r="B13" s="139"/>
      <c r="C13" s="139"/>
      <c r="D13" s="139"/>
      <c r="F13" s="137"/>
      <c r="G13" s="137"/>
      <c r="H13" s="126" t="s">
        <v>204</v>
      </c>
    </row>
    <row r="14" spans="1:8" ht="15">
      <c r="A14" s="116" t="s">
        <v>161</v>
      </c>
      <c r="B14" s="117" t="s">
        <v>157</v>
      </c>
      <c r="C14" s="120" t="s">
        <v>112</v>
      </c>
      <c r="D14" s="121" t="s">
        <v>113</v>
      </c>
      <c r="E14" s="119" t="s">
        <v>112</v>
      </c>
      <c r="H14" s="138"/>
    </row>
    <row r="15" spans="1:8" ht="15">
      <c r="A15" s="116" t="s">
        <v>162</v>
      </c>
      <c r="B15" s="120"/>
      <c r="C15" s="120"/>
      <c r="D15" s="121"/>
      <c r="E15" s="122"/>
      <c r="F15" s="119" t="s">
        <v>115</v>
      </c>
      <c r="H15" s="138"/>
    </row>
    <row r="16" spans="1:8" ht="15">
      <c r="A16" s="123" t="s">
        <v>163</v>
      </c>
      <c r="B16" s="124" t="s">
        <v>160</v>
      </c>
      <c r="C16" s="124" t="s">
        <v>110</v>
      </c>
      <c r="D16" s="125" t="s">
        <v>111</v>
      </c>
      <c r="E16" s="119" t="s">
        <v>115</v>
      </c>
      <c r="F16" s="126" t="s">
        <v>192</v>
      </c>
      <c r="G16" s="127"/>
      <c r="H16" s="138"/>
    </row>
    <row r="17" spans="1:8" ht="15">
      <c r="A17" s="123" t="s">
        <v>164</v>
      </c>
      <c r="B17" s="128" t="s">
        <v>169</v>
      </c>
      <c r="C17" s="124" t="s">
        <v>115</v>
      </c>
      <c r="D17" s="125" t="s">
        <v>13</v>
      </c>
      <c r="E17" s="122" t="s">
        <v>184</v>
      </c>
      <c r="G17" s="119" t="s">
        <v>109</v>
      </c>
      <c r="H17" s="138"/>
    </row>
    <row r="18" spans="1:8" ht="15">
      <c r="A18" s="116" t="s">
        <v>165</v>
      </c>
      <c r="B18" s="120" t="s">
        <v>151</v>
      </c>
      <c r="C18" s="120" t="s">
        <v>116</v>
      </c>
      <c r="D18" s="121" t="s">
        <v>117</v>
      </c>
      <c r="E18" s="119" t="s">
        <v>116</v>
      </c>
      <c r="G18" s="122" t="s">
        <v>200</v>
      </c>
      <c r="H18" s="137"/>
    </row>
    <row r="19" spans="1:8" ht="15">
      <c r="A19" s="116" t="s">
        <v>166</v>
      </c>
      <c r="B19" s="120"/>
      <c r="C19" s="120"/>
      <c r="D19" s="121"/>
      <c r="E19" s="122"/>
      <c r="F19" s="119" t="s">
        <v>109</v>
      </c>
      <c r="G19" s="127"/>
      <c r="H19" s="137"/>
    </row>
    <row r="20" spans="1:8" ht="15">
      <c r="A20" s="123" t="s">
        <v>167</v>
      </c>
      <c r="B20" s="124"/>
      <c r="C20" s="124"/>
      <c r="D20" s="125"/>
      <c r="E20" s="119" t="s">
        <v>109</v>
      </c>
      <c r="F20" s="122" t="s">
        <v>183</v>
      </c>
      <c r="H20" s="137"/>
    </row>
    <row r="21" spans="1:8" ht="15">
      <c r="A21" s="131" t="s">
        <v>168</v>
      </c>
      <c r="B21" s="132" t="s">
        <v>150</v>
      </c>
      <c r="C21" s="135" t="s">
        <v>109</v>
      </c>
      <c r="D21" s="136" t="s">
        <v>107</v>
      </c>
      <c r="E21" s="122"/>
      <c r="H21" s="137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Header>&amp;LARF Junior Cup 2013&amp;CMejlans Bollförening r.f.&amp;R&amp;A</oddHeader>
    <oddFooter>&amp;Cwww.mbf.fi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119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43"/>
      <c r="Q2" s="143"/>
      <c r="R2" s="186">
        <v>0.5833333333333334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1889</v>
      </c>
      <c r="C4" s="24" t="s">
        <v>129</v>
      </c>
      <c r="D4" s="25" t="s">
        <v>111</v>
      </c>
      <c r="E4" s="26"/>
      <c r="F4" s="27"/>
      <c r="G4" s="28">
        <f>+Q14</f>
        <v>3</v>
      </c>
      <c r="H4" s="29">
        <f>+R14</f>
        <v>1</v>
      </c>
      <c r="I4" s="28">
        <f>Q10</f>
        <v>3</v>
      </c>
      <c r="J4" s="29">
        <f>R10</f>
        <v>1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2</v>
      </c>
      <c r="S4" s="158">
        <v>1</v>
      </c>
      <c r="T4" s="159"/>
      <c r="V4" s="34">
        <f>+V10+V12+V14</f>
        <v>82</v>
      </c>
      <c r="W4" s="35">
        <f>+W10+W12+W14</f>
        <v>66</v>
      </c>
      <c r="X4" s="36">
        <f>+V4-W4</f>
        <v>16</v>
      </c>
    </row>
    <row r="5" spans="1:24" ht="15">
      <c r="A5" s="37" t="s">
        <v>22</v>
      </c>
      <c r="B5" s="24">
        <v>1700</v>
      </c>
      <c r="C5" s="24" t="s">
        <v>84</v>
      </c>
      <c r="D5" s="38" t="s">
        <v>13</v>
      </c>
      <c r="E5" s="39">
        <f>+R14</f>
        <v>1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4</v>
      </c>
      <c r="R5" s="33">
        <f>IF(SUM(E5:N5)=0,"",SUM(G4:G7))</f>
        <v>3</v>
      </c>
      <c r="S5" s="158">
        <v>2</v>
      </c>
      <c r="T5" s="159"/>
      <c r="V5" s="34">
        <f>+V11+V13+W14</f>
        <v>62</v>
      </c>
      <c r="W5" s="35">
        <f>+W11+W13+V14</f>
        <v>65</v>
      </c>
      <c r="X5" s="36">
        <f>+V5-W5</f>
        <v>-3</v>
      </c>
    </row>
    <row r="6" spans="1:24" ht="15">
      <c r="A6" s="37" t="s">
        <v>23</v>
      </c>
      <c r="B6" s="24">
        <v>1559</v>
      </c>
      <c r="C6" s="24" t="s">
        <v>106</v>
      </c>
      <c r="D6" s="38" t="s">
        <v>107</v>
      </c>
      <c r="E6" s="39">
        <f>+R10</f>
        <v>1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1</v>
      </c>
      <c r="R6" s="33">
        <f>IF(SUM(E6:N6)=0,"",SUM(I4:I7))</f>
        <v>6</v>
      </c>
      <c r="S6" s="158">
        <v>3</v>
      </c>
      <c r="T6" s="159"/>
      <c r="V6" s="34">
        <f>+W10+W13+V15</f>
        <v>61</v>
      </c>
      <c r="W6" s="35">
        <f>+V10+V13+W15</f>
        <v>74</v>
      </c>
      <c r="X6" s="36">
        <f>+V6-W6</f>
        <v>-13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customHeight="1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customHeight="1" outlineLevel="1">
      <c r="A10" s="69" t="s">
        <v>40</v>
      </c>
      <c r="B10" s="105"/>
      <c r="C10" s="70" t="str">
        <f>IF(C4&gt;"",C4,"")</f>
        <v>Miheev Daniil</v>
      </c>
      <c r="D10" s="71" t="str">
        <f>IF(C6&gt;"",C6,"")</f>
        <v>Ridal Toivo</v>
      </c>
      <c r="E10" s="56"/>
      <c r="F10" s="72"/>
      <c r="G10" s="155">
        <v>9</v>
      </c>
      <c r="H10" s="156"/>
      <c r="I10" s="153">
        <v>-7</v>
      </c>
      <c r="J10" s="154"/>
      <c r="K10" s="153">
        <v>9</v>
      </c>
      <c r="L10" s="154"/>
      <c r="M10" s="153">
        <v>9</v>
      </c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1</v>
      </c>
      <c r="S10" s="75"/>
      <c r="T10" s="76"/>
      <c r="V10" s="77">
        <f aca="true" t="shared" si="2" ref="V10:W15">+Z10+AB10+AD10+AF10+AH10</f>
        <v>40</v>
      </c>
      <c r="W10" s="78">
        <f t="shared" si="2"/>
        <v>38</v>
      </c>
      <c r="X10" s="79">
        <f aca="true" t="shared" si="3" ref="X10:X15">+V10-W10</f>
        <v>2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9</v>
      </c>
      <c r="AB10" s="80">
        <f>IF(I10="",0,IF(LEFT(I10,1)="-",ABS(I10),(IF(I10&gt;9,I10+2,11))))</f>
        <v>7</v>
      </c>
      <c r="AC10" s="81">
        <f aca="true" t="shared" si="5" ref="AC10:AC15">IF(I10="",0,IF(LEFT(I10,1)="-",(IF(ABS(I10)&gt;9,(ABS(I10)+2),11)),I10))</f>
        <v>11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9</v>
      </c>
      <c r="AF10" s="80">
        <f>IF(M10="",0,IF(LEFT(M10,1)="-",ABS(M10),(IF(M10&gt;9,M10+2,11))))</f>
        <v>11</v>
      </c>
      <c r="AG10" s="81">
        <f aca="true" t="shared" si="7" ref="AG10:AG15">IF(M10="",0,IF(LEFT(M10,1)="-",(IF(ABS(M10)&gt;9,(ABS(M10)+2),11)),M10))</f>
        <v>9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41</v>
      </c>
      <c r="B11" s="105"/>
      <c r="C11" s="70" t="str">
        <f>IF(C5&gt;"",C5,"")</f>
        <v>Vastavuo Viivi-Mari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42</v>
      </c>
      <c r="B12" s="105"/>
      <c r="C12" s="88" t="str">
        <f>IF(C4&gt;"",C4,"")</f>
        <v>Miheev Daniil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43</v>
      </c>
      <c r="B13" s="105"/>
      <c r="C13" s="70" t="str">
        <f>IF(C5&gt;"",C5,"")</f>
        <v>Vastavuo Viivi-Mari</v>
      </c>
      <c r="D13" s="82" t="str">
        <f>IF(C6&gt;"",C6,"")</f>
        <v>Ridal Toivo</v>
      </c>
      <c r="E13" s="56"/>
      <c r="F13" s="72"/>
      <c r="G13" s="153">
        <v>7</v>
      </c>
      <c r="H13" s="154"/>
      <c r="I13" s="153">
        <v>6</v>
      </c>
      <c r="J13" s="154"/>
      <c r="K13" s="153">
        <v>10</v>
      </c>
      <c r="L13" s="154"/>
      <c r="M13" s="153"/>
      <c r="N13" s="154"/>
      <c r="O13" s="153"/>
      <c r="P13" s="154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34</v>
      </c>
      <c r="W13" s="78">
        <f t="shared" si="2"/>
        <v>23</v>
      </c>
      <c r="X13" s="79">
        <f t="shared" si="3"/>
        <v>11</v>
      </c>
      <c r="Z13" s="86">
        <f t="shared" si="10"/>
        <v>11</v>
      </c>
      <c r="AA13" s="87">
        <f t="shared" si="4"/>
        <v>7</v>
      </c>
      <c r="AB13" s="86">
        <f t="shared" si="10"/>
        <v>11</v>
      </c>
      <c r="AC13" s="87">
        <f t="shared" si="5"/>
        <v>6</v>
      </c>
      <c r="AD13" s="86">
        <f t="shared" si="10"/>
        <v>12</v>
      </c>
      <c r="AE13" s="87">
        <f t="shared" si="6"/>
        <v>10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customHeight="1" outlineLevel="1">
      <c r="A14" s="69" t="s">
        <v>44</v>
      </c>
      <c r="B14" s="105"/>
      <c r="C14" s="70" t="str">
        <f>IF(C4&gt;"",C4,"")</f>
        <v>Miheev Daniil</v>
      </c>
      <c r="D14" s="82" t="str">
        <f>IF(C5&gt;"",C5,"")</f>
        <v>Vastavuo Viivi-Mari</v>
      </c>
      <c r="E14" s="83"/>
      <c r="F14" s="72"/>
      <c r="G14" s="146">
        <v>5</v>
      </c>
      <c r="H14" s="147"/>
      <c r="I14" s="146">
        <v>7</v>
      </c>
      <c r="J14" s="147"/>
      <c r="K14" s="148">
        <v>-9</v>
      </c>
      <c r="L14" s="147"/>
      <c r="M14" s="146">
        <v>5</v>
      </c>
      <c r="N14" s="147"/>
      <c r="O14" s="146"/>
      <c r="P14" s="147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42</v>
      </c>
      <c r="W14" s="78">
        <f t="shared" si="2"/>
        <v>28</v>
      </c>
      <c r="X14" s="79">
        <f t="shared" si="3"/>
        <v>14</v>
      </c>
      <c r="Z14" s="86">
        <f t="shared" si="10"/>
        <v>11</v>
      </c>
      <c r="AA14" s="87">
        <f t="shared" si="4"/>
        <v>5</v>
      </c>
      <c r="AB14" s="86">
        <f t="shared" si="10"/>
        <v>11</v>
      </c>
      <c r="AC14" s="87">
        <f t="shared" si="5"/>
        <v>7</v>
      </c>
      <c r="AD14" s="86">
        <f t="shared" si="10"/>
        <v>9</v>
      </c>
      <c r="AE14" s="87">
        <f t="shared" si="6"/>
        <v>11</v>
      </c>
      <c r="AF14" s="86">
        <f t="shared" si="10"/>
        <v>11</v>
      </c>
      <c r="AG14" s="87">
        <f t="shared" si="7"/>
        <v>5</v>
      </c>
      <c r="AH14" s="86">
        <f t="shared" si="8"/>
        <v>0</v>
      </c>
      <c r="AI14" s="87">
        <f t="shared" si="9"/>
        <v>0</v>
      </c>
    </row>
    <row r="15" spans="1:35" ht="16.5" customHeight="1" outlineLevel="1" thickBot="1">
      <c r="A15" s="90" t="s">
        <v>45</v>
      </c>
      <c r="B15" s="106"/>
      <c r="C15" s="91" t="str">
        <f>IF(C6&gt;"",C6,"")</f>
        <v>Ridal Toivo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119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11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43"/>
      <c r="Q18" s="143"/>
      <c r="R18" s="186">
        <v>0.5833333333333334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1877</v>
      </c>
      <c r="C20" s="24" t="s">
        <v>122</v>
      </c>
      <c r="D20" s="25" t="s">
        <v>74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0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0</v>
      </c>
      <c r="S20" s="158">
        <v>1</v>
      </c>
      <c r="T20" s="159"/>
      <c r="V20" s="34">
        <f>+V26+V28+V30</f>
        <v>66</v>
      </c>
      <c r="W20" s="35">
        <f>+W26+W28+W30</f>
        <v>33</v>
      </c>
      <c r="X20" s="36">
        <f>+V20-W20</f>
        <v>33</v>
      </c>
    </row>
    <row r="21" spans="1:24" ht="15">
      <c r="A21" s="37" t="s">
        <v>22</v>
      </c>
      <c r="B21" s="24">
        <v>1741</v>
      </c>
      <c r="C21" s="24" t="s">
        <v>71</v>
      </c>
      <c r="D21" s="38" t="s">
        <v>13</v>
      </c>
      <c r="E21" s="39">
        <f>+R30</f>
        <v>0</v>
      </c>
      <c r="F21" s="40">
        <f>+Q30</f>
        <v>3</v>
      </c>
      <c r="G21" s="41"/>
      <c r="H21" s="42"/>
      <c r="I21" s="39">
        <f>Q29</f>
        <v>0</v>
      </c>
      <c r="J21" s="40">
        <f>R29</f>
        <v>3</v>
      </c>
      <c r="K21" s="39">
        <f>Q27</f>
      </c>
      <c r="L21" s="40">
        <f>R27</f>
      </c>
      <c r="M21" s="39"/>
      <c r="N21" s="40"/>
      <c r="O21" s="30">
        <f>IF(SUM(E21:N21)=0,"",COUNTIF(H20:H23,"3"))</f>
        <v>0</v>
      </c>
      <c r="P21" s="31">
        <f>IF(SUM(F21:O21)=0,"",COUNTIF(G20:G23,"3"))</f>
        <v>2</v>
      </c>
      <c r="Q21" s="32">
        <f>IF(SUM(E21:N21)=0,"",SUM(H20:H23))</f>
        <v>0</v>
      </c>
      <c r="R21" s="33">
        <f>IF(SUM(E21:N21)=0,"",SUM(G20:G23))</f>
        <v>6</v>
      </c>
      <c r="S21" s="158">
        <v>3</v>
      </c>
      <c r="T21" s="159"/>
      <c r="V21" s="34">
        <f>+V27+V29+W30</f>
        <v>36</v>
      </c>
      <c r="W21" s="35">
        <f>+W27+W29+V30</f>
        <v>68</v>
      </c>
      <c r="X21" s="36">
        <f>+V21-W21</f>
        <v>-32</v>
      </c>
    </row>
    <row r="22" spans="1:24" ht="15">
      <c r="A22" s="37" t="s">
        <v>23</v>
      </c>
      <c r="B22" s="24">
        <v>1663</v>
      </c>
      <c r="C22" s="24" t="s">
        <v>121</v>
      </c>
      <c r="D22" s="38" t="s">
        <v>111</v>
      </c>
      <c r="E22" s="39">
        <f>+R26</f>
        <v>0</v>
      </c>
      <c r="F22" s="40">
        <f>+Q26</f>
        <v>3</v>
      </c>
      <c r="G22" s="39">
        <f>R29</f>
        <v>3</v>
      </c>
      <c r="H22" s="40">
        <f>Q29</f>
        <v>0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1</v>
      </c>
      <c r="P22" s="31">
        <f>IF(SUM(F22:O22)=0,"",COUNTIF(I20:I23,"3"))</f>
        <v>1</v>
      </c>
      <c r="Q22" s="32">
        <f>IF(SUM(E22:N22)=0,"",SUM(J20:J23))</f>
        <v>3</v>
      </c>
      <c r="R22" s="33">
        <f>IF(SUM(E22:N22)=0,"",SUM(I20:I23))</f>
        <v>3</v>
      </c>
      <c r="S22" s="158">
        <v>2</v>
      </c>
      <c r="T22" s="159"/>
      <c r="V22" s="34">
        <f>+W26+W29+V31</f>
        <v>54</v>
      </c>
      <c r="W22" s="35">
        <f>+V26+V29+W31</f>
        <v>55</v>
      </c>
      <c r="X22" s="36">
        <f>+V22-W22</f>
        <v>-1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customHeight="1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customHeight="1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customHeight="1" outlineLevel="1">
      <c r="A26" s="69" t="s">
        <v>40</v>
      </c>
      <c r="B26" s="105"/>
      <c r="C26" s="70" t="str">
        <f>IF(C20&gt;"",C20,"")</f>
        <v>Pitkänen Terho</v>
      </c>
      <c r="D26" s="71" t="str">
        <f>IF(C22&gt;"",C22,"")</f>
        <v>Andrey Shubin</v>
      </c>
      <c r="E26" s="56"/>
      <c r="F26" s="72"/>
      <c r="G26" s="155">
        <v>7</v>
      </c>
      <c r="H26" s="156"/>
      <c r="I26" s="153">
        <v>9</v>
      </c>
      <c r="J26" s="154"/>
      <c r="K26" s="153">
        <v>3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19</v>
      </c>
      <c r="X26" s="79">
        <f aca="true" t="shared" si="14" ref="X26:X31">+V26-W26</f>
        <v>14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7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9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3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customHeight="1" outlineLevel="1">
      <c r="A27" s="69" t="s">
        <v>41</v>
      </c>
      <c r="B27" s="105"/>
      <c r="C27" s="70" t="str">
        <f>IF(C21&gt;"",C21,"")</f>
        <v>Jansons Rolands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customHeight="1" outlineLevel="1" thickBot="1">
      <c r="A28" s="69" t="s">
        <v>42</v>
      </c>
      <c r="B28" s="105"/>
      <c r="C28" s="88" t="str">
        <f>IF(C20&gt;"",C20,"")</f>
        <v>Pitkänen Terho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customHeight="1" outlineLevel="1">
      <c r="A29" s="69" t="s">
        <v>43</v>
      </c>
      <c r="B29" s="105"/>
      <c r="C29" s="70" t="str">
        <f>IF(C21&gt;"",C21,"")</f>
        <v>Jansons Rolands</v>
      </c>
      <c r="D29" s="82" t="str">
        <f>IF(C22&gt;"",C22,"")</f>
        <v>Andrey Shubin</v>
      </c>
      <c r="E29" s="56"/>
      <c r="F29" s="72"/>
      <c r="G29" s="153">
        <v>-2</v>
      </c>
      <c r="H29" s="154"/>
      <c r="I29" s="153">
        <v>-9</v>
      </c>
      <c r="J29" s="154"/>
      <c r="K29" s="153">
        <v>-11</v>
      </c>
      <c r="L29" s="154"/>
      <c r="M29" s="153"/>
      <c r="N29" s="154"/>
      <c r="O29" s="153"/>
      <c r="P29" s="154"/>
      <c r="Q29" s="73">
        <f t="shared" si="11"/>
        <v>0</v>
      </c>
      <c r="R29" s="74">
        <f t="shared" si="12"/>
        <v>3</v>
      </c>
      <c r="S29" s="84"/>
      <c r="T29" s="85"/>
      <c r="V29" s="77">
        <f t="shared" si="13"/>
        <v>22</v>
      </c>
      <c r="W29" s="78">
        <f t="shared" si="13"/>
        <v>35</v>
      </c>
      <c r="X29" s="79">
        <f t="shared" si="14"/>
        <v>-13</v>
      </c>
      <c r="Z29" s="86">
        <f t="shared" si="21"/>
        <v>2</v>
      </c>
      <c r="AA29" s="87">
        <f t="shared" si="15"/>
        <v>11</v>
      </c>
      <c r="AB29" s="86">
        <f t="shared" si="21"/>
        <v>9</v>
      </c>
      <c r="AC29" s="87">
        <f t="shared" si="16"/>
        <v>11</v>
      </c>
      <c r="AD29" s="86">
        <f t="shared" si="21"/>
        <v>11</v>
      </c>
      <c r="AE29" s="87">
        <f t="shared" si="17"/>
        <v>13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customHeight="1" outlineLevel="1">
      <c r="A30" s="69" t="s">
        <v>44</v>
      </c>
      <c r="B30" s="105"/>
      <c r="C30" s="70" t="str">
        <f>IF(C20&gt;"",C20,"")</f>
        <v>Pitkänen Terho</v>
      </c>
      <c r="D30" s="82" t="str">
        <f>IF(C21&gt;"",C21,"")</f>
        <v>Jansons Rolands</v>
      </c>
      <c r="E30" s="83"/>
      <c r="F30" s="72"/>
      <c r="G30" s="146">
        <v>1</v>
      </c>
      <c r="H30" s="147"/>
      <c r="I30" s="146">
        <v>5</v>
      </c>
      <c r="J30" s="147"/>
      <c r="K30" s="148">
        <v>8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14</v>
      </c>
      <c r="X30" s="79">
        <f t="shared" si="14"/>
        <v>19</v>
      </c>
      <c r="Z30" s="86">
        <f t="shared" si="21"/>
        <v>11</v>
      </c>
      <c r="AA30" s="87">
        <f t="shared" si="15"/>
        <v>1</v>
      </c>
      <c r="AB30" s="86">
        <f t="shared" si="21"/>
        <v>11</v>
      </c>
      <c r="AC30" s="87">
        <f t="shared" si="16"/>
        <v>5</v>
      </c>
      <c r="AD30" s="86">
        <f t="shared" si="21"/>
        <v>11</v>
      </c>
      <c r="AE30" s="87">
        <f t="shared" si="17"/>
        <v>8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customHeight="1" outlineLevel="1" thickBot="1">
      <c r="A31" s="90" t="s">
        <v>45</v>
      </c>
      <c r="B31" s="106"/>
      <c r="C31" s="91" t="str">
        <f>IF(C22&gt;"",C22,"")</f>
        <v>Andrey Shubin</v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119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7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43"/>
      <c r="Q34" s="143"/>
      <c r="R34" s="186">
        <v>0.5833333333333334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1856</v>
      </c>
      <c r="C36" s="24" t="s">
        <v>123</v>
      </c>
      <c r="D36" s="25" t="s">
        <v>107</v>
      </c>
      <c r="E36" s="26"/>
      <c r="F36" s="27"/>
      <c r="G36" s="28">
        <f>+Q46</f>
        <v>3</v>
      </c>
      <c r="H36" s="29">
        <f>+R46</f>
        <v>0</v>
      </c>
      <c r="I36" s="28">
        <f>Q42</f>
        <v>3</v>
      </c>
      <c r="J36" s="29">
        <f>R42</f>
        <v>0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0</v>
      </c>
      <c r="S36" s="158">
        <v>1</v>
      </c>
      <c r="T36" s="159"/>
      <c r="V36" s="34">
        <f>+V42+V44+V46</f>
        <v>66</v>
      </c>
      <c r="W36" s="35">
        <f>+W42+W44+W46</f>
        <v>37</v>
      </c>
      <c r="X36" s="36">
        <f>+V36-W36</f>
        <v>29</v>
      </c>
    </row>
    <row r="37" spans="1:24" ht="15">
      <c r="A37" s="37" t="s">
        <v>22</v>
      </c>
      <c r="B37" s="24">
        <v>1721</v>
      </c>
      <c r="C37" s="24" t="s">
        <v>124</v>
      </c>
      <c r="D37" s="38" t="s">
        <v>13</v>
      </c>
      <c r="E37" s="39">
        <f>+R46</f>
        <v>0</v>
      </c>
      <c r="F37" s="40">
        <f>+Q46</f>
        <v>3</v>
      </c>
      <c r="G37" s="41"/>
      <c r="H37" s="42"/>
      <c r="I37" s="39">
        <f>Q45</f>
        <v>3</v>
      </c>
      <c r="J37" s="40">
        <f>R45</f>
        <v>0</v>
      </c>
      <c r="K37" s="39">
        <f>Q43</f>
      </c>
      <c r="L37" s="40">
        <f>R43</f>
      </c>
      <c r="M37" s="39"/>
      <c r="N37" s="40"/>
      <c r="O37" s="30">
        <f>IF(SUM(E37:N37)=0,"",COUNTIF(H36:H39,"3"))</f>
        <v>1</v>
      </c>
      <c r="P37" s="31">
        <f>IF(SUM(F37:O37)=0,"",COUNTIF(G36:G39,"3"))</f>
        <v>1</v>
      </c>
      <c r="Q37" s="32">
        <f>IF(SUM(E37:N37)=0,"",SUM(H36:H39))</f>
        <v>3</v>
      </c>
      <c r="R37" s="33">
        <f>IF(SUM(E37:N37)=0,"",SUM(G36:G39))</f>
        <v>3</v>
      </c>
      <c r="S37" s="158">
        <v>2</v>
      </c>
      <c r="T37" s="159"/>
      <c r="V37" s="34">
        <f>+V43+V45+W46</f>
        <v>50</v>
      </c>
      <c r="W37" s="35">
        <f>+W43+W45+V46</f>
        <v>52</v>
      </c>
      <c r="X37" s="36">
        <f>+V37-W37</f>
        <v>-2</v>
      </c>
    </row>
    <row r="38" spans="1:24" ht="15">
      <c r="A38" s="37" t="s">
        <v>23</v>
      </c>
      <c r="B38" s="24">
        <v>1650</v>
      </c>
      <c r="C38" s="24" t="s">
        <v>125</v>
      </c>
      <c r="D38" s="38" t="s">
        <v>1</v>
      </c>
      <c r="E38" s="39">
        <f>+R42</f>
        <v>0</v>
      </c>
      <c r="F38" s="40">
        <f>+Q42</f>
        <v>3</v>
      </c>
      <c r="G38" s="39">
        <f>R45</f>
        <v>0</v>
      </c>
      <c r="H38" s="40">
        <f>Q45</f>
        <v>3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0</v>
      </c>
      <c r="R38" s="33">
        <f>IF(SUM(E38:N38)=0,"",SUM(I36:I39))</f>
        <v>6</v>
      </c>
      <c r="S38" s="158">
        <v>3</v>
      </c>
      <c r="T38" s="159"/>
      <c r="V38" s="34">
        <f>+W42+W45+V47</f>
        <v>39</v>
      </c>
      <c r="W38" s="35">
        <f>+V42+V45+W47</f>
        <v>66</v>
      </c>
      <c r="X38" s="36">
        <f>+V38-W38</f>
        <v>-27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customHeight="1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customHeight="1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customHeight="1" outlineLevel="1">
      <c r="A42" s="69" t="s">
        <v>40</v>
      </c>
      <c r="B42" s="105"/>
      <c r="C42" s="70" t="str">
        <f>IF(C36&gt;"",C36,"")</f>
        <v>Lassila Markus</v>
      </c>
      <c r="D42" s="71" t="str">
        <f>IF(C38&gt;"",C38,"")</f>
        <v>Bergkvist Tommy</v>
      </c>
      <c r="E42" s="56"/>
      <c r="F42" s="72"/>
      <c r="G42" s="155">
        <v>9</v>
      </c>
      <c r="H42" s="156"/>
      <c r="I42" s="153">
        <v>4</v>
      </c>
      <c r="J42" s="154"/>
      <c r="K42" s="153">
        <v>7</v>
      </c>
      <c r="L42" s="154"/>
      <c r="M42" s="153"/>
      <c r="N42" s="154"/>
      <c r="O42" s="157"/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33</v>
      </c>
      <c r="W42" s="78">
        <f t="shared" si="24"/>
        <v>20</v>
      </c>
      <c r="X42" s="79">
        <f aca="true" t="shared" si="25" ref="X42:X47">+V42-W42</f>
        <v>13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9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4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7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customHeight="1" outlineLevel="1">
      <c r="A43" s="69" t="s">
        <v>41</v>
      </c>
      <c r="B43" s="105"/>
      <c r="C43" s="70" t="str">
        <f>IF(C37&gt;"",C37,"")</f>
        <v>Dyroff Alexander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customHeight="1" outlineLevel="1" thickBot="1">
      <c r="A44" s="69" t="s">
        <v>42</v>
      </c>
      <c r="B44" s="105"/>
      <c r="C44" s="88" t="str">
        <f>IF(C36&gt;"",C36,"")</f>
        <v>Lassila Markus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customHeight="1" outlineLevel="1">
      <c r="A45" s="69" t="s">
        <v>43</v>
      </c>
      <c r="B45" s="105"/>
      <c r="C45" s="70" t="str">
        <f>IF(C37&gt;"",C37,"")</f>
        <v>Dyroff Alexander</v>
      </c>
      <c r="D45" s="82" t="str">
        <f>IF(C38&gt;"",C38,"")</f>
        <v>Bergkvist Tommy</v>
      </c>
      <c r="E45" s="56"/>
      <c r="F45" s="72"/>
      <c r="G45" s="153">
        <v>7</v>
      </c>
      <c r="H45" s="154"/>
      <c r="I45" s="153">
        <v>8</v>
      </c>
      <c r="J45" s="154"/>
      <c r="K45" s="153">
        <v>4</v>
      </c>
      <c r="L45" s="154"/>
      <c r="M45" s="153"/>
      <c r="N45" s="154"/>
      <c r="O45" s="153"/>
      <c r="P45" s="154"/>
      <c r="Q45" s="73">
        <f t="shared" si="22"/>
        <v>3</v>
      </c>
      <c r="R45" s="74">
        <f t="shared" si="23"/>
        <v>0</v>
      </c>
      <c r="S45" s="84"/>
      <c r="T45" s="85"/>
      <c r="V45" s="77">
        <f t="shared" si="24"/>
        <v>33</v>
      </c>
      <c r="W45" s="78">
        <f t="shared" si="24"/>
        <v>19</v>
      </c>
      <c r="X45" s="79">
        <f t="shared" si="25"/>
        <v>14</v>
      </c>
      <c r="Z45" s="86">
        <f t="shared" si="32"/>
        <v>11</v>
      </c>
      <c r="AA45" s="87">
        <f t="shared" si="26"/>
        <v>7</v>
      </c>
      <c r="AB45" s="86">
        <f t="shared" si="32"/>
        <v>11</v>
      </c>
      <c r="AC45" s="87">
        <f t="shared" si="27"/>
        <v>8</v>
      </c>
      <c r="AD45" s="86">
        <f t="shared" si="32"/>
        <v>11</v>
      </c>
      <c r="AE45" s="87">
        <f t="shared" si="28"/>
        <v>4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customHeight="1" outlineLevel="1">
      <c r="A46" s="69" t="s">
        <v>44</v>
      </c>
      <c r="B46" s="105"/>
      <c r="C46" s="70" t="str">
        <f>IF(C36&gt;"",C36,"")</f>
        <v>Lassila Markus</v>
      </c>
      <c r="D46" s="82" t="str">
        <f>IF(C37&gt;"",C37,"")</f>
        <v>Dyroff Alexander</v>
      </c>
      <c r="E46" s="83"/>
      <c r="F46" s="72"/>
      <c r="G46" s="146">
        <v>5</v>
      </c>
      <c r="H46" s="147"/>
      <c r="I46" s="146">
        <v>5</v>
      </c>
      <c r="J46" s="147"/>
      <c r="K46" s="148">
        <v>7</v>
      </c>
      <c r="L46" s="147"/>
      <c r="M46" s="146"/>
      <c r="N46" s="147"/>
      <c r="O46" s="146"/>
      <c r="P46" s="147"/>
      <c r="Q46" s="73">
        <f t="shared" si="22"/>
        <v>3</v>
      </c>
      <c r="R46" s="74">
        <f t="shared" si="23"/>
        <v>0</v>
      </c>
      <c r="S46" s="84"/>
      <c r="T46" s="85"/>
      <c r="V46" s="77">
        <f t="shared" si="24"/>
        <v>33</v>
      </c>
      <c r="W46" s="78">
        <f t="shared" si="24"/>
        <v>17</v>
      </c>
      <c r="X46" s="79">
        <f t="shared" si="25"/>
        <v>16</v>
      </c>
      <c r="Z46" s="86">
        <f t="shared" si="32"/>
        <v>11</v>
      </c>
      <c r="AA46" s="87">
        <f t="shared" si="26"/>
        <v>5</v>
      </c>
      <c r="AB46" s="86">
        <f t="shared" si="32"/>
        <v>11</v>
      </c>
      <c r="AC46" s="87">
        <f t="shared" si="27"/>
        <v>5</v>
      </c>
      <c r="AD46" s="86">
        <f t="shared" si="32"/>
        <v>11</v>
      </c>
      <c r="AE46" s="87">
        <f t="shared" si="28"/>
        <v>7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customHeight="1" outlineLevel="1" thickBot="1">
      <c r="A47" s="90" t="s">
        <v>45</v>
      </c>
      <c r="B47" s="106"/>
      <c r="C47" s="91" t="str">
        <f>IF(C38&gt;"",C38,"")</f>
        <v>Bergkvist Tommy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01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171" t="s">
        <v>119</v>
      </c>
      <c r="L49" s="172"/>
      <c r="M49" s="172"/>
      <c r="N49" s="173"/>
      <c r="O49" s="174" t="s">
        <v>15</v>
      </c>
      <c r="P49" s="175"/>
      <c r="Q49" s="175"/>
      <c r="R49" s="176">
        <v>4</v>
      </c>
      <c r="S49" s="177"/>
      <c r="T49" s="178"/>
    </row>
    <row r="50" spans="1:20" ht="16.5" thickBot="1">
      <c r="A50" s="8"/>
      <c r="B50" s="102"/>
      <c r="C50" s="9" t="s">
        <v>10</v>
      </c>
      <c r="D50" s="10" t="s">
        <v>16</v>
      </c>
      <c r="E50" s="179">
        <v>8</v>
      </c>
      <c r="F50" s="180"/>
      <c r="G50" s="181"/>
      <c r="H50" s="182" t="s">
        <v>17</v>
      </c>
      <c r="I50" s="183"/>
      <c r="J50" s="183"/>
      <c r="K50" s="184">
        <v>41573</v>
      </c>
      <c r="L50" s="184"/>
      <c r="M50" s="184"/>
      <c r="N50" s="185"/>
      <c r="O50" s="11" t="s">
        <v>18</v>
      </c>
      <c r="P50" s="143"/>
      <c r="Q50" s="143"/>
      <c r="R50" s="186">
        <v>0.5833333333333334</v>
      </c>
      <c r="S50" s="187"/>
      <c r="T50" s="188"/>
    </row>
    <row r="51" spans="1:24" ht="16.5" thickTop="1">
      <c r="A51" s="13"/>
      <c r="B51" s="14" t="s">
        <v>142</v>
      </c>
      <c r="C51" s="14" t="s">
        <v>19</v>
      </c>
      <c r="D51" s="15" t="s">
        <v>20</v>
      </c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7" t="s">
        <v>24</v>
      </c>
      <c r="L51" s="168"/>
      <c r="M51" s="167"/>
      <c r="N51" s="168"/>
      <c r="O51" s="16" t="s">
        <v>25</v>
      </c>
      <c r="P51" s="17" t="s">
        <v>26</v>
      </c>
      <c r="Q51" s="18" t="s">
        <v>27</v>
      </c>
      <c r="R51" s="19"/>
      <c r="S51" s="169" t="s">
        <v>28</v>
      </c>
      <c r="T51" s="170"/>
      <c r="V51" s="20" t="s">
        <v>29</v>
      </c>
      <c r="W51" s="21"/>
      <c r="X51" s="22" t="s">
        <v>30</v>
      </c>
    </row>
    <row r="52" spans="1:24" ht="15">
      <c r="A52" s="23" t="s">
        <v>21</v>
      </c>
      <c r="B52" s="24">
        <v>1814</v>
      </c>
      <c r="C52" s="24" t="s">
        <v>65</v>
      </c>
      <c r="D52" s="25" t="s">
        <v>13</v>
      </c>
      <c r="E52" s="26"/>
      <c r="F52" s="27"/>
      <c r="G52" s="28">
        <f>+Q62</f>
        <v>3</v>
      </c>
      <c r="H52" s="29">
        <f>+R62</f>
        <v>1</v>
      </c>
      <c r="I52" s="28">
        <f>Q58</f>
        <v>3</v>
      </c>
      <c r="J52" s="29">
        <f>R58</f>
        <v>0</v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3</v>
      </c>
      <c r="P52" s="31">
        <f>IF(SUM(F52:O52)=0,"",COUNTIF(E52:E55,"3"))</f>
        <v>0</v>
      </c>
      <c r="Q52" s="32">
        <f>IF(SUM(E52:N52)=0,"",SUM(F52:F55))</f>
        <v>9</v>
      </c>
      <c r="R52" s="33">
        <f>IF(SUM(E52:N52)=0,"",SUM(E52:E55))</f>
        <v>1</v>
      </c>
      <c r="S52" s="158">
        <v>1</v>
      </c>
      <c r="T52" s="159"/>
      <c r="V52" s="34">
        <f>+V58+V60+V62</f>
        <v>106</v>
      </c>
      <c r="W52" s="35">
        <f>+W58+W60+W62</f>
        <v>62</v>
      </c>
      <c r="X52" s="36">
        <f>+V52-W52</f>
        <v>44</v>
      </c>
    </row>
    <row r="53" spans="1:24" ht="15">
      <c r="A53" s="37" t="s">
        <v>22</v>
      </c>
      <c r="B53" s="24">
        <v>1700</v>
      </c>
      <c r="C53" s="24" t="s">
        <v>126</v>
      </c>
      <c r="D53" s="38" t="s">
        <v>117</v>
      </c>
      <c r="E53" s="39">
        <f>+R62</f>
        <v>1</v>
      </c>
      <c r="F53" s="40">
        <f>+Q62</f>
        <v>3</v>
      </c>
      <c r="G53" s="41"/>
      <c r="H53" s="42"/>
      <c r="I53" s="39">
        <f>Q61</f>
        <v>3</v>
      </c>
      <c r="J53" s="40">
        <f>R61</f>
        <v>1</v>
      </c>
      <c r="K53" s="39">
        <f>Q59</f>
        <v>2</v>
      </c>
      <c r="L53" s="40">
        <f>R59</f>
        <v>3</v>
      </c>
      <c r="M53" s="39"/>
      <c r="N53" s="40"/>
      <c r="O53" s="30">
        <f>IF(SUM(E53:N53)=0,"",COUNTIF(H52:H55,"3"))</f>
        <v>1</v>
      </c>
      <c r="P53" s="31">
        <f>IF(SUM(F53:O53)=0,"",COUNTIF(G52:G55,"3"))</f>
        <v>2</v>
      </c>
      <c r="Q53" s="32">
        <f>IF(SUM(E53:N53)=0,"",SUM(H52:H55))</f>
        <v>6</v>
      </c>
      <c r="R53" s="33">
        <f>IF(SUM(E53:N53)=0,"",SUM(G52:G55))</f>
        <v>7</v>
      </c>
      <c r="S53" s="158">
        <v>3</v>
      </c>
      <c r="T53" s="159"/>
      <c r="V53" s="34">
        <f>+V59+V61+W62</f>
        <v>118</v>
      </c>
      <c r="W53" s="35">
        <f>+W59+W61+V62</f>
        <v>112</v>
      </c>
      <c r="X53" s="36">
        <f>+V53-W53</f>
        <v>6</v>
      </c>
    </row>
    <row r="54" spans="1:24" ht="15">
      <c r="A54" s="37" t="s">
        <v>23</v>
      </c>
      <c r="B54" s="24">
        <v>1626</v>
      </c>
      <c r="C54" s="24" t="s">
        <v>127</v>
      </c>
      <c r="D54" s="38" t="s">
        <v>13</v>
      </c>
      <c r="E54" s="39">
        <f>+R58</f>
        <v>0</v>
      </c>
      <c r="F54" s="40">
        <f>+Q58</f>
        <v>3</v>
      </c>
      <c r="G54" s="39">
        <f>R61</f>
        <v>1</v>
      </c>
      <c r="H54" s="40">
        <f>Q61</f>
        <v>3</v>
      </c>
      <c r="I54" s="41"/>
      <c r="J54" s="42"/>
      <c r="K54" s="39">
        <f>Q63</f>
        <v>1</v>
      </c>
      <c r="L54" s="40">
        <f>R63</f>
        <v>3</v>
      </c>
      <c r="M54" s="39"/>
      <c r="N54" s="40"/>
      <c r="O54" s="30">
        <f>IF(SUM(E54:N54)=0,"",COUNTIF(J52:J55,"3"))</f>
        <v>0</v>
      </c>
      <c r="P54" s="31">
        <f>IF(SUM(F54:O54)=0,"",COUNTIF(I52:I55,"3"))</f>
        <v>3</v>
      </c>
      <c r="Q54" s="32">
        <f>IF(SUM(E54:N54)=0,"",SUM(J52:J55))</f>
        <v>2</v>
      </c>
      <c r="R54" s="33">
        <f>IF(SUM(E54:N54)=0,"",SUM(I52:I55))</f>
        <v>9</v>
      </c>
      <c r="S54" s="158">
        <v>4</v>
      </c>
      <c r="T54" s="159"/>
      <c r="V54" s="34">
        <f>+W58+W61+V63</f>
        <v>83</v>
      </c>
      <c r="W54" s="35">
        <f>+V58+V61+W63</f>
        <v>115</v>
      </c>
      <c r="X54" s="36">
        <f>+V54-W54</f>
        <v>-32</v>
      </c>
    </row>
    <row r="55" spans="1:24" ht="15.75" thickBot="1">
      <c r="A55" s="43" t="s">
        <v>24</v>
      </c>
      <c r="B55" s="44">
        <v>1557</v>
      </c>
      <c r="C55" s="44" t="s">
        <v>109</v>
      </c>
      <c r="D55" s="45" t="s">
        <v>107</v>
      </c>
      <c r="E55" s="46">
        <f>R60</f>
        <v>0</v>
      </c>
      <c r="F55" s="47">
        <f>Q60</f>
        <v>3</v>
      </c>
      <c r="G55" s="46">
        <f>R59</f>
        <v>3</v>
      </c>
      <c r="H55" s="47">
        <f>Q59</f>
        <v>2</v>
      </c>
      <c r="I55" s="46">
        <f>R63</f>
        <v>3</v>
      </c>
      <c r="J55" s="47">
        <f>Q63</f>
        <v>1</v>
      </c>
      <c r="K55" s="48"/>
      <c r="L55" s="49"/>
      <c r="M55" s="46"/>
      <c r="N55" s="47"/>
      <c r="O55" s="50">
        <f>IF(SUM(E55:N55)=0,"",COUNTIF(L52:L55,"3"))</f>
        <v>2</v>
      </c>
      <c r="P55" s="51">
        <f>IF(SUM(F55:O55)=0,"",COUNTIF(K52:K55,"3"))</f>
        <v>1</v>
      </c>
      <c r="Q55" s="52">
        <f>IF(SUM(E55:N56)=0,"",SUM(L52:L55))</f>
        <v>6</v>
      </c>
      <c r="R55" s="53">
        <f>IF(SUM(E55:N55)=0,"",SUM(K52:K55))</f>
        <v>6</v>
      </c>
      <c r="S55" s="160">
        <v>2</v>
      </c>
      <c r="T55" s="161"/>
      <c r="V55" s="34">
        <f>+W59+W60+W63</f>
        <v>96</v>
      </c>
      <c r="W55" s="35">
        <f>+V59+V60+V63</f>
        <v>114</v>
      </c>
      <c r="X55" s="36">
        <f>+V55-W55</f>
        <v>-18</v>
      </c>
    </row>
    <row r="56" spans="1:25" ht="16.5" customHeight="1" outlineLevel="1" thickTop="1">
      <c r="A56" s="54"/>
      <c r="B56" s="103"/>
      <c r="C56" s="55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32</v>
      </c>
      <c r="X56" s="61">
        <f>SUM(X52:X55)</f>
        <v>0</v>
      </c>
      <c r="Y56" s="60" t="str">
        <f>IF(X56=0,"OK","Virhe")</f>
        <v>OK</v>
      </c>
    </row>
    <row r="57" spans="1:24" ht="16.5" customHeight="1" outlineLevel="1" thickBot="1">
      <c r="A57" s="62"/>
      <c r="B57" s="104"/>
      <c r="C57" s="63" t="s">
        <v>33</v>
      </c>
      <c r="D57" s="64"/>
      <c r="E57" s="64"/>
      <c r="F57" s="65"/>
      <c r="G57" s="162" t="s">
        <v>34</v>
      </c>
      <c r="H57" s="163"/>
      <c r="I57" s="164" t="s">
        <v>35</v>
      </c>
      <c r="J57" s="163"/>
      <c r="K57" s="164" t="s">
        <v>36</v>
      </c>
      <c r="L57" s="163"/>
      <c r="M57" s="164" t="s">
        <v>37</v>
      </c>
      <c r="N57" s="163"/>
      <c r="O57" s="164" t="s">
        <v>38</v>
      </c>
      <c r="P57" s="163"/>
      <c r="Q57" s="165" t="s">
        <v>39</v>
      </c>
      <c r="R57" s="166"/>
      <c r="T57" s="66"/>
      <c r="V57" s="67" t="s">
        <v>29</v>
      </c>
      <c r="W57" s="68"/>
      <c r="X57" s="22" t="s">
        <v>30</v>
      </c>
    </row>
    <row r="58" spans="1:35" ht="15.75" customHeight="1" outlineLevel="1">
      <c r="A58" s="69" t="s">
        <v>40</v>
      </c>
      <c r="B58" s="105"/>
      <c r="C58" s="70" t="str">
        <f>IF(C52&gt;"",C52,"")</f>
        <v>Eriksson Pihla</v>
      </c>
      <c r="D58" s="71" t="str">
        <f>IF(C54&gt;"",C54,"")</f>
        <v>Abaijon-Nurmisuo Sebastian</v>
      </c>
      <c r="E58" s="56"/>
      <c r="F58" s="72"/>
      <c r="G58" s="155">
        <v>3</v>
      </c>
      <c r="H58" s="156"/>
      <c r="I58" s="153">
        <v>7</v>
      </c>
      <c r="J58" s="154"/>
      <c r="K58" s="153">
        <v>5</v>
      </c>
      <c r="L58" s="154"/>
      <c r="M58" s="153"/>
      <c r="N58" s="154"/>
      <c r="O58" s="157"/>
      <c r="P58" s="154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0</v>
      </c>
      <c r="S58" s="75"/>
      <c r="T58" s="76"/>
      <c r="V58" s="77">
        <f aca="true" t="shared" si="35" ref="V58:W63">+Z58+AB58+AD58+AF58+AH58</f>
        <v>33</v>
      </c>
      <c r="W58" s="78">
        <f t="shared" si="35"/>
        <v>15</v>
      </c>
      <c r="X58" s="79">
        <f aca="true" t="shared" si="36" ref="X58:X63">+V58-W58</f>
        <v>18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3</v>
      </c>
      <c r="AB58" s="80">
        <f>IF(I58="",0,IF(LEFT(I58,1)="-",ABS(I58),(IF(I58&gt;9,I58+2,11))))</f>
        <v>11</v>
      </c>
      <c r="AC58" s="81">
        <f aca="true" t="shared" si="38" ref="AC58:AC63">IF(I58="",0,IF(LEFT(I58,1)="-",(IF(ABS(I58)&gt;9,(ABS(I58)+2),11)),I58))</f>
        <v>7</v>
      </c>
      <c r="AD58" s="80">
        <f>IF(K58="",0,IF(LEFT(K58,1)="-",ABS(K58),(IF(K58&gt;9,K58+2,11))))</f>
        <v>11</v>
      </c>
      <c r="AE58" s="81">
        <f aca="true" t="shared" si="39" ref="AE58:AE63">IF(K58="",0,IF(LEFT(K58,1)="-",(IF(ABS(K58)&gt;9,(ABS(K58)+2),11)),K58))</f>
        <v>5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customHeight="1" outlineLevel="1">
      <c r="A59" s="69" t="s">
        <v>41</v>
      </c>
      <c r="B59" s="105"/>
      <c r="C59" s="70" t="str">
        <f>IF(C53&gt;"",C53,"")</f>
        <v>Muchow Arne</v>
      </c>
      <c r="D59" s="82" t="str">
        <f>IF(C55&gt;"",C55,"")</f>
        <v>Nordin Stefan</v>
      </c>
      <c r="E59" s="83"/>
      <c r="F59" s="72"/>
      <c r="G59" s="146">
        <v>-6</v>
      </c>
      <c r="H59" s="147"/>
      <c r="I59" s="146">
        <v>1</v>
      </c>
      <c r="J59" s="147"/>
      <c r="K59" s="146">
        <v>5</v>
      </c>
      <c r="L59" s="147"/>
      <c r="M59" s="146">
        <v>-7</v>
      </c>
      <c r="N59" s="147"/>
      <c r="O59" s="146">
        <v>-10</v>
      </c>
      <c r="P59" s="147"/>
      <c r="Q59" s="73">
        <f t="shared" si="33"/>
        <v>2</v>
      </c>
      <c r="R59" s="74">
        <f t="shared" si="34"/>
        <v>3</v>
      </c>
      <c r="S59" s="84"/>
      <c r="T59" s="85"/>
      <c r="V59" s="77">
        <f t="shared" si="35"/>
        <v>45</v>
      </c>
      <c r="W59" s="78">
        <f t="shared" si="35"/>
        <v>40</v>
      </c>
      <c r="X59" s="79">
        <f t="shared" si="36"/>
        <v>5</v>
      </c>
      <c r="Z59" s="86">
        <f>IF(G59="",0,IF(LEFT(G59,1)="-",ABS(G59),(IF(G59&gt;9,G59+2,11))))</f>
        <v>6</v>
      </c>
      <c r="AA59" s="87">
        <f t="shared" si="37"/>
        <v>11</v>
      </c>
      <c r="AB59" s="86">
        <f>IF(I59="",0,IF(LEFT(I59,1)="-",ABS(I59),(IF(I59&gt;9,I59+2,11))))</f>
        <v>11</v>
      </c>
      <c r="AC59" s="87">
        <f t="shared" si="38"/>
        <v>1</v>
      </c>
      <c r="AD59" s="86">
        <f>IF(K59="",0,IF(LEFT(K59,1)="-",ABS(K59),(IF(K59&gt;9,K59+2,11))))</f>
        <v>11</v>
      </c>
      <c r="AE59" s="87">
        <f t="shared" si="39"/>
        <v>5</v>
      </c>
      <c r="AF59" s="86">
        <f>IF(M59="",0,IF(LEFT(M59,1)="-",ABS(M59),(IF(M59&gt;9,M59+2,11))))</f>
        <v>7</v>
      </c>
      <c r="AG59" s="87">
        <f t="shared" si="40"/>
        <v>11</v>
      </c>
      <c r="AH59" s="86">
        <f t="shared" si="41"/>
        <v>10</v>
      </c>
      <c r="AI59" s="87">
        <f t="shared" si="42"/>
        <v>12</v>
      </c>
    </row>
    <row r="60" spans="1:35" ht="16.5" customHeight="1" outlineLevel="1" thickBot="1">
      <c r="A60" s="69" t="s">
        <v>42</v>
      </c>
      <c r="B60" s="105"/>
      <c r="C60" s="88" t="str">
        <f>IF(C52&gt;"",C52,"")</f>
        <v>Eriksson Pihla</v>
      </c>
      <c r="D60" s="89" t="str">
        <f>IF(C55&gt;"",C55,"")</f>
        <v>Nordin Stefan</v>
      </c>
      <c r="E60" s="64"/>
      <c r="F60" s="65"/>
      <c r="G60" s="151">
        <v>0</v>
      </c>
      <c r="H60" s="152"/>
      <c r="I60" s="151">
        <v>8</v>
      </c>
      <c r="J60" s="152"/>
      <c r="K60" s="151">
        <v>7</v>
      </c>
      <c r="L60" s="152"/>
      <c r="M60" s="151"/>
      <c r="N60" s="152"/>
      <c r="O60" s="151"/>
      <c r="P60" s="15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15</v>
      </c>
      <c r="X60" s="79">
        <f t="shared" si="36"/>
        <v>18</v>
      </c>
      <c r="Z60" s="86">
        <f aca="true" t="shared" si="43" ref="Z60:AF63">IF(G60="",0,IF(LEFT(G60,1)="-",ABS(G60),(IF(G60&gt;9,G60+2,11))))</f>
        <v>11</v>
      </c>
      <c r="AA60" s="87">
        <f t="shared" si="37"/>
        <v>0</v>
      </c>
      <c r="AB60" s="86">
        <f t="shared" si="43"/>
        <v>11</v>
      </c>
      <c r="AC60" s="87">
        <f t="shared" si="38"/>
        <v>8</v>
      </c>
      <c r="AD60" s="86">
        <f t="shared" si="43"/>
        <v>11</v>
      </c>
      <c r="AE60" s="87">
        <f t="shared" si="39"/>
        <v>7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customHeight="1" outlineLevel="1">
      <c r="A61" s="69" t="s">
        <v>43</v>
      </c>
      <c r="B61" s="105"/>
      <c r="C61" s="70" t="str">
        <f>IF(C53&gt;"",C53,"")</f>
        <v>Muchow Arne</v>
      </c>
      <c r="D61" s="82" t="str">
        <f>IF(C54&gt;"",C54,"")</f>
        <v>Abaijon-Nurmisuo Sebastian</v>
      </c>
      <c r="E61" s="56"/>
      <c r="F61" s="72"/>
      <c r="G61" s="153">
        <v>8</v>
      </c>
      <c r="H61" s="154"/>
      <c r="I61" s="153">
        <v>6</v>
      </c>
      <c r="J61" s="154"/>
      <c r="K61" s="153">
        <v>-8</v>
      </c>
      <c r="L61" s="154"/>
      <c r="M61" s="153">
        <v>7</v>
      </c>
      <c r="N61" s="154"/>
      <c r="O61" s="153"/>
      <c r="P61" s="154"/>
      <c r="Q61" s="73">
        <f t="shared" si="33"/>
        <v>3</v>
      </c>
      <c r="R61" s="74">
        <f t="shared" si="34"/>
        <v>1</v>
      </c>
      <c r="S61" s="84"/>
      <c r="T61" s="85"/>
      <c r="V61" s="77">
        <f t="shared" si="35"/>
        <v>41</v>
      </c>
      <c r="W61" s="78">
        <f t="shared" si="35"/>
        <v>32</v>
      </c>
      <c r="X61" s="79">
        <f t="shared" si="36"/>
        <v>9</v>
      </c>
      <c r="Z61" s="86">
        <f t="shared" si="43"/>
        <v>11</v>
      </c>
      <c r="AA61" s="87">
        <f t="shared" si="37"/>
        <v>8</v>
      </c>
      <c r="AB61" s="86">
        <f t="shared" si="43"/>
        <v>11</v>
      </c>
      <c r="AC61" s="87">
        <f t="shared" si="38"/>
        <v>6</v>
      </c>
      <c r="AD61" s="86">
        <f t="shared" si="43"/>
        <v>8</v>
      </c>
      <c r="AE61" s="87">
        <f t="shared" si="39"/>
        <v>11</v>
      </c>
      <c r="AF61" s="86">
        <f t="shared" si="43"/>
        <v>11</v>
      </c>
      <c r="AG61" s="87">
        <f t="shared" si="40"/>
        <v>7</v>
      </c>
      <c r="AH61" s="86">
        <f t="shared" si="41"/>
        <v>0</v>
      </c>
      <c r="AI61" s="87">
        <f t="shared" si="42"/>
        <v>0</v>
      </c>
    </row>
    <row r="62" spans="1:35" ht="15.75" customHeight="1" outlineLevel="1">
      <c r="A62" s="69" t="s">
        <v>44</v>
      </c>
      <c r="B62" s="105"/>
      <c r="C62" s="70" t="str">
        <f>IF(C52&gt;"",C52,"")</f>
        <v>Eriksson Pihla</v>
      </c>
      <c r="D62" s="82" t="str">
        <f>IF(C53&gt;"",C53,"")</f>
        <v>Muchow Arne</v>
      </c>
      <c r="E62" s="83"/>
      <c r="F62" s="72"/>
      <c r="G62" s="146">
        <v>8</v>
      </c>
      <c r="H62" s="147"/>
      <c r="I62" s="146">
        <v>-7</v>
      </c>
      <c r="J62" s="147"/>
      <c r="K62" s="148">
        <v>8</v>
      </c>
      <c r="L62" s="147"/>
      <c r="M62" s="146">
        <v>5</v>
      </c>
      <c r="N62" s="147"/>
      <c r="O62" s="146"/>
      <c r="P62" s="147"/>
      <c r="Q62" s="73">
        <f t="shared" si="33"/>
        <v>3</v>
      </c>
      <c r="R62" s="74">
        <f t="shared" si="34"/>
        <v>1</v>
      </c>
      <c r="S62" s="84"/>
      <c r="T62" s="85"/>
      <c r="V62" s="77">
        <f t="shared" si="35"/>
        <v>40</v>
      </c>
      <c r="W62" s="78">
        <f t="shared" si="35"/>
        <v>32</v>
      </c>
      <c r="X62" s="79">
        <f t="shared" si="36"/>
        <v>8</v>
      </c>
      <c r="Z62" s="86">
        <f t="shared" si="43"/>
        <v>11</v>
      </c>
      <c r="AA62" s="87">
        <f t="shared" si="37"/>
        <v>8</v>
      </c>
      <c r="AB62" s="86">
        <f t="shared" si="43"/>
        <v>7</v>
      </c>
      <c r="AC62" s="87">
        <f t="shared" si="38"/>
        <v>11</v>
      </c>
      <c r="AD62" s="86">
        <f t="shared" si="43"/>
        <v>11</v>
      </c>
      <c r="AE62" s="87">
        <f t="shared" si="39"/>
        <v>8</v>
      </c>
      <c r="AF62" s="86">
        <f t="shared" si="43"/>
        <v>11</v>
      </c>
      <c r="AG62" s="87">
        <f t="shared" si="40"/>
        <v>5</v>
      </c>
      <c r="AH62" s="86">
        <f t="shared" si="41"/>
        <v>0</v>
      </c>
      <c r="AI62" s="87">
        <f t="shared" si="42"/>
        <v>0</v>
      </c>
    </row>
    <row r="63" spans="1:35" ht="16.5" customHeight="1" outlineLevel="1" thickBot="1">
      <c r="A63" s="90" t="s">
        <v>45</v>
      </c>
      <c r="B63" s="106"/>
      <c r="C63" s="91" t="str">
        <f>IF(C54&gt;"",C54,"")</f>
        <v>Abaijon-Nurmisuo Sebastian</v>
      </c>
      <c r="D63" s="92" t="str">
        <f>IF(C55&gt;"",C55,"")</f>
        <v>Nordin Stefan</v>
      </c>
      <c r="E63" s="93"/>
      <c r="F63" s="94"/>
      <c r="G63" s="149">
        <v>7</v>
      </c>
      <c r="H63" s="150"/>
      <c r="I63" s="149">
        <v>-6</v>
      </c>
      <c r="J63" s="150"/>
      <c r="K63" s="149">
        <v>-10</v>
      </c>
      <c r="L63" s="150"/>
      <c r="M63" s="149">
        <v>-9</v>
      </c>
      <c r="N63" s="150"/>
      <c r="O63" s="149"/>
      <c r="P63" s="150"/>
      <c r="Q63" s="95">
        <f t="shared" si="33"/>
        <v>1</v>
      </c>
      <c r="R63" s="96">
        <f t="shared" si="34"/>
        <v>3</v>
      </c>
      <c r="S63" s="97"/>
      <c r="T63" s="98"/>
      <c r="V63" s="77">
        <f t="shared" si="35"/>
        <v>36</v>
      </c>
      <c r="W63" s="78">
        <f t="shared" si="35"/>
        <v>41</v>
      </c>
      <c r="X63" s="79">
        <f t="shared" si="36"/>
        <v>-5</v>
      </c>
      <c r="Z63" s="99">
        <f t="shared" si="43"/>
        <v>11</v>
      </c>
      <c r="AA63" s="100">
        <f t="shared" si="37"/>
        <v>7</v>
      </c>
      <c r="AB63" s="99">
        <f t="shared" si="43"/>
        <v>6</v>
      </c>
      <c r="AC63" s="100">
        <f t="shared" si="38"/>
        <v>11</v>
      </c>
      <c r="AD63" s="99">
        <f t="shared" si="43"/>
        <v>10</v>
      </c>
      <c r="AE63" s="100">
        <f t="shared" si="39"/>
        <v>12</v>
      </c>
      <c r="AF63" s="99">
        <f t="shared" si="43"/>
        <v>9</v>
      </c>
      <c r="AG63" s="100">
        <f t="shared" si="40"/>
        <v>11</v>
      </c>
      <c r="AH63" s="99">
        <f t="shared" si="41"/>
        <v>0</v>
      </c>
      <c r="AI63" s="100">
        <f t="shared" si="42"/>
        <v>0</v>
      </c>
    </row>
    <row r="64" ht="16.5" thickBot="1" thickTop="1"/>
    <row r="65" spans="1:20" ht="16.5" thickTop="1">
      <c r="A65" s="2"/>
      <c r="B65" s="101"/>
      <c r="C65" s="3" t="s">
        <v>6</v>
      </c>
      <c r="D65" s="4"/>
      <c r="E65" s="4"/>
      <c r="F65" s="4"/>
      <c r="G65" s="5"/>
      <c r="H65" s="4"/>
      <c r="I65" s="6" t="s">
        <v>7</v>
      </c>
      <c r="J65" s="7"/>
      <c r="K65" s="171" t="s">
        <v>119</v>
      </c>
      <c r="L65" s="172"/>
      <c r="M65" s="172"/>
      <c r="N65" s="173"/>
      <c r="O65" s="174" t="s">
        <v>15</v>
      </c>
      <c r="P65" s="175"/>
      <c r="Q65" s="175"/>
      <c r="R65" s="176">
        <v>5</v>
      </c>
      <c r="S65" s="177"/>
      <c r="T65" s="178"/>
    </row>
    <row r="66" spans="1:20" ht="16.5" thickBot="1">
      <c r="A66" s="8"/>
      <c r="B66" s="102"/>
      <c r="C66" s="9" t="s">
        <v>10</v>
      </c>
      <c r="D66" s="10" t="s">
        <v>16</v>
      </c>
      <c r="E66" s="179">
        <v>9</v>
      </c>
      <c r="F66" s="180"/>
      <c r="G66" s="181"/>
      <c r="H66" s="182" t="s">
        <v>17</v>
      </c>
      <c r="I66" s="183"/>
      <c r="J66" s="183"/>
      <c r="K66" s="184">
        <v>41573</v>
      </c>
      <c r="L66" s="184"/>
      <c r="M66" s="184"/>
      <c r="N66" s="185"/>
      <c r="O66" s="11" t="s">
        <v>18</v>
      </c>
      <c r="P66" s="143"/>
      <c r="Q66" s="143"/>
      <c r="R66" s="186">
        <v>0.5833333333333334</v>
      </c>
      <c r="S66" s="187"/>
      <c r="T66" s="188"/>
    </row>
    <row r="67" spans="1:24" ht="16.5" thickTop="1">
      <c r="A67" s="13"/>
      <c r="B67" s="14" t="s">
        <v>142</v>
      </c>
      <c r="C67" s="14" t="s">
        <v>19</v>
      </c>
      <c r="D67" s="15" t="s">
        <v>20</v>
      </c>
      <c r="E67" s="167" t="s">
        <v>21</v>
      </c>
      <c r="F67" s="168"/>
      <c r="G67" s="167" t="s">
        <v>22</v>
      </c>
      <c r="H67" s="168"/>
      <c r="I67" s="167" t="s">
        <v>23</v>
      </c>
      <c r="J67" s="168"/>
      <c r="K67" s="167" t="s">
        <v>24</v>
      </c>
      <c r="L67" s="168"/>
      <c r="M67" s="167"/>
      <c r="N67" s="168"/>
      <c r="O67" s="16" t="s">
        <v>25</v>
      </c>
      <c r="P67" s="17" t="s">
        <v>26</v>
      </c>
      <c r="Q67" s="18" t="s">
        <v>27</v>
      </c>
      <c r="R67" s="19"/>
      <c r="S67" s="169" t="s">
        <v>28</v>
      </c>
      <c r="T67" s="170"/>
      <c r="V67" s="20" t="s">
        <v>29</v>
      </c>
      <c r="W67" s="21"/>
      <c r="X67" s="22" t="s">
        <v>30</v>
      </c>
    </row>
    <row r="68" spans="1:24" ht="15">
      <c r="A68" s="23" t="s">
        <v>21</v>
      </c>
      <c r="B68" s="24">
        <v>1811</v>
      </c>
      <c r="C68" s="24" t="s">
        <v>128</v>
      </c>
      <c r="D68" s="25" t="s">
        <v>13</v>
      </c>
      <c r="E68" s="26"/>
      <c r="F68" s="27"/>
      <c r="G68" s="28">
        <f>+Q78</f>
        <v>3</v>
      </c>
      <c r="H68" s="29">
        <f>+R78</f>
        <v>0</v>
      </c>
      <c r="I68" s="28">
        <f>Q74</f>
        <v>3</v>
      </c>
      <c r="J68" s="29">
        <f>R74</f>
        <v>1</v>
      </c>
      <c r="K68" s="28">
        <f>Q76</f>
        <v>3</v>
      </c>
      <c r="L68" s="29">
        <f>R76</f>
        <v>0</v>
      </c>
      <c r="M68" s="28"/>
      <c r="N68" s="29"/>
      <c r="O68" s="30">
        <f>IF(SUM(E68:N68)=0,"",COUNTIF(F68:F71,"3"))</f>
        <v>3</v>
      </c>
      <c r="P68" s="31">
        <f>IF(SUM(F68:O68)=0,"",COUNTIF(E68:E71,"3"))</f>
        <v>0</v>
      </c>
      <c r="Q68" s="32">
        <f>IF(SUM(E68:N68)=0,"",SUM(F68:F71))</f>
        <v>9</v>
      </c>
      <c r="R68" s="33">
        <f>IF(SUM(E68:N68)=0,"",SUM(E68:E71))</f>
        <v>1</v>
      </c>
      <c r="S68" s="158">
        <v>1</v>
      </c>
      <c r="T68" s="159"/>
      <c r="V68" s="34">
        <f>+V74+V76+V78</f>
        <v>108</v>
      </c>
      <c r="W68" s="35">
        <f>+W74+W76+W78</f>
        <v>74</v>
      </c>
      <c r="X68" s="36">
        <f>+V68-W68</f>
        <v>34</v>
      </c>
    </row>
    <row r="69" spans="1:24" ht="15">
      <c r="A69" s="37" t="s">
        <v>22</v>
      </c>
      <c r="B69" s="24">
        <v>1787</v>
      </c>
      <c r="C69" s="24" t="s">
        <v>120</v>
      </c>
      <c r="D69" s="38" t="s">
        <v>63</v>
      </c>
      <c r="E69" s="39">
        <f>+R78</f>
        <v>0</v>
      </c>
      <c r="F69" s="40">
        <f>+Q78</f>
        <v>3</v>
      </c>
      <c r="G69" s="41"/>
      <c r="H69" s="42"/>
      <c r="I69" s="39">
        <f>Q77</f>
        <v>1</v>
      </c>
      <c r="J69" s="40">
        <f>R77</f>
        <v>3</v>
      </c>
      <c r="K69" s="39">
        <f>Q75</f>
        <v>3</v>
      </c>
      <c r="L69" s="40">
        <f>R75</f>
        <v>1</v>
      </c>
      <c r="M69" s="39"/>
      <c r="N69" s="40"/>
      <c r="O69" s="30">
        <f>IF(SUM(E69:N69)=0,"",COUNTIF(H68:H71,"3"))</f>
        <v>1</v>
      </c>
      <c r="P69" s="31">
        <f>IF(SUM(F69:O69)=0,"",COUNTIF(G68:G71,"3"))</f>
        <v>2</v>
      </c>
      <c r="Q69" s="32">
        <f>IF(SUM(E69:N69)=0,"",SUM(H68:H71))</f>
        <v>4</v>
      </c>
      <c r="R69" s="33">
        <f>IF(SUM(E69:N69)=0,"",SUM(G68:G71))</f>
        <v>7</v>
      </c>
      <c r="S69" s="158">
        <v>3</v>
      </c>
      <c r="T69" s="159"/>
      <c r="V69" s="34">
        <f>+V75+V77+W78</f>
        <v>110</v>
      </c>
      <c r="W69" s="35">
        <f>+W75+W77+V78</f>
        <v>104</v>
      </c>
      <c r="X69" s="36">
        <f>+V69-W69</f>
        <v>6</v>
      </c>
    </row>
    <row r="70" spans="1:24" ht="15">
      <c r="A70" s="37" t="s">
        <v>23</v>
      </c>
      <c r="B70" s="24">
        <v>1659</v>
      </c>
      <c r="C70" s="24" t="s">
        <v>73</v>
      </c>
      <c r="D70" s="38" t="s">
        <v>74</v>
      </c>
      <c r="E70" s="39">
        <f>+R74</f>
        <v>1</v>
      </c>
      <c r="F70" s="40">
        <f>+Q74</f>
        <v>3</v>
      </c>
      <c r="G70" s="39">
        <f>R77</f>
        <v>3</v>
      </c>
      <c r="H70" s="40">
        <f>Q77</f>
        <v>1</v>
      </c>
      <c r="I70" s="41"/>
      <c r="J70" s="42"/>
      <c r="K70" s="39">
        <f>Q79</f>
        <v>3</v>
      </c>
      <c r="L70" s="40">
        <f>R79</f>
        <v>0</v>
      </c>
      <c r="M70" s="39"/>
      <c r="N70" s="40"/>
      <c r="O70" s="30">
        <f>IF(SUM(E70:N70)=0,"",COUNTIF(J68:J71,"3"))</f>
        <v>2</v>
      </c>
      <c r="P70" s="31">
        <f>IF(SUM(F70:O70)=0,"",COUNTIF(I68:I71,"3"))</f>
        <v>1</v>
      </c>
      <c r="Q70" s="32">
        <f>IF(SUM(E70:N70)=0,"",SUM(J68:J71))</f>
        <v>7</v>
      </c>
      <c r="R70" s="33">
        <f>IF(SUM(E70:N70)=0,"",SUM(I68:I71))</f>
        <v>4</v>
      </c>
      <c r="S70" s="158">
        <v>2</v>
      </c>
      <c r="T70" s="159"/>
      <c r="V70" s="34">
        <f>+W74+W77+V79</f>
        <v>98</v>
      </c>
      <c r="W70" s="35">
        <f>+V74+V77+W79</f>
        <v>100</v>
      </c>
      <c r="X70" s="36">
        <f>+V70-W70</f>
        <v>-2</v>
      </c>
    </row>
    <row r="71" spans="1:24" ht="15.75" thickBot="1">
      <c r="A71" s="43" t="s">
        <v>24</v>
      </c>
      <c r="B71" s="44">
        <v>1552</v>
      </c>
      <c r="C71" s="44" t="s">
        <v>112</v>
      </c>
      <c r="D71" s="45" t="s">
        <v>113</v>
      </c>
      <c r="E71" s="46">
        <f>R76</f>
        <v>0</v>
      </c>
      <c r="F71" s="47">
        <f>Q76</f>
        <v>3</v>
      </c>
      <c r="G71" s="46">
        <f>R75</f>
        <v>1</v>
      </c>
      <c r="H71" s="47">
        <f>Q75</f>
        <v>3</v>
      </c>
      <c r="I71" s="46">
        <f>R79</f>
        <v>0</v>
      </c>
      <c r="J71" s="47">
        <f>Q79</f>
        <v>3</v>
      </c>
      <c r="K71" s="48"/>
      <c r="L71" s="49"/>
      <c r="M71" s="46"/>
      <c r="N71" s="47"/>
      <c r="O71" s="50">
        <f>IF(SUM(E71:N71)=0,"",COUNTIF(L68:L71,"3"))</f>
        <v>0</v>
      </c>
      <c r="P71" s="51">
        <f>IF(SUM(F71:O71)=0,"",COUNTIF(K68:K71,"3"))</f>
        <v>3</v>
      </c>
      <c r="Q71" s="52">
        <f>IF(SUM(E71:N72)=0,"",SUM(L68:L71))</f>
        <v>1</v>
      </c>
      <c r="R71" s="53">
        <f>IF(SUM(E71:N71)=0,"",SUM(K68:K71))</f>
        <v>9</v>
      </c>
      <c r="S71" s="160">
        <v>4</v>
      </c>
      <c r="T71" s="161"/>
      <c r="V71" s="34">
        <f>+W75+W76+W79</f>
        <v>71</v>
      </c>
      <c r="W71" s="35">
        <f>+V75+V76+V79</f>
        <v>109</v>
      </c>
      <c r="X71" s="36">
        <f>+V71-W71</f>
        <v>-38</v>
      </c>
    </row>
    <row r="72" spans="1:25" ht="16.5" customHeight="1" outlineLevel="1" thickTop="1">
      <c r="A72" s="54"/>
      <c r="B72" s="103"/>
      <c r="C72" s="55" t="s">
        <v>31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8"/>
      <c r="V72" s="59"/>
      <c r="W72" s="60" t="s">
        <v>32</v>
      </c>
      <c r="X72" s="61">
        <f>SUM(X68:X71)</f>
        <v>0</v>
      </c>
      <c r="Y72" s="60" t="str">
        <f>IF(X72=0,"OK","Virhe")</f>
        <v>OK</v>
      </c>
    </row>
    <row r="73" spans="1:24" ht="16.5" customHeight="1" outlineLevel="1" thickBot="1">
      <c r="A73" s="62"/>
      <c r="B73" s="104"/>
      <c r="C73" s="63" t="s">
        <v>33</v>
      </c>
      <c r="D73" s="64"/>
      <c r="E73" s="64"/>
      <c r="F73" s="65"/>
      <c r="G73" s="162" t="s">
        <v>34</v>
      </c>
      <c r="H73" s="163"/>
      <c r="I73" s="164" t="s">
        <v>35</v>
      </c>
      <c r="J73" s="163"/>
      <c r="K73" s="164" t="s">
        <v>36</v>
      </c>
      <c r="L73" s="163"/>
      <c r="M73" s="164" t="s">
        <v>37</v>
      </c>
      <c r="N73" s="163"/>
      <c r="O73" s="164" t="s">
        <v>38</v>
      </c>
      <c r="P73" s="163"/>
      <c r="Q73" s="165" t="s">
        <v>39</v>
      </c>
      <c r="R73" s="166"/>
      <c r="T73" s="66"/>
      <c r="V73" s="67" t="s">
        <v>29</v>
      </c>
      <c r="W73" s="68"/>
      <c r="X73" s="22" t="s">
        <v>30</v>
      </c>
    </row>
    <row r="74" spans="1:35" ht="15.75" customHeight="1" outlineLevel="1">
      <c r="A74" s="69" t="s">
        <v>40</v>
      </c>
      <c r="B74" s="105"/>
      <c r="C74" s="70" t="str">
        <f>IF(C68&gt;"",C68,"")</f>
        <v>Abaijon-Nurmisuo Samuel</v>
      </c>
      <c r="D74" s="71" t="str">
        <f>IF(C70&gt;"",C70,"")</f>
        <v>Pitkänen Tatu</v>
      </c>
      <c r="E74" s="56"/>
      <c r="F74" s="72"/>
      <c r="G74" s="155">
        <v>7</v>
      </c>
      <c r="H74" s="156"/>
      <c r="I74" s="153">
        <v>-7</v>
      </c>
      <c r="J74" s="154"/>
      <c r="K74" s="153">
        <v>3</v>
      </c>
      <c r="L74" s="154"/>
      <c r="M74" s="153">
        <v>7</v>
      </c>
      <c r="N74" s="154"/>
      <c r="O74" s="157"/>
      <c r="P74" s="154"/>
      <c r="Q74" s="73">
        <f aca="true" t="shared" si="44" ref="Q74:Q79">IF(COUNT(G74:O74)=0,"",COUNTIF(G74:O74,"&gt;=0"))</f>
        <v>3</v>
      </c>
      <c r="R74" s="74">
        <f aca="true" t="shared" si="45" ref="R74:R79">IF(COUNT(G74:O74)=0,"",(IF(LEFT(G74,1)="-",1,0)+IF(LEFT(I74,1)="-",1,0)+IF(LEFT(K74,1)="-",1,0)+IF(LEFT(M74,1)="-",1,0)+IF(LEFT(O74,1)="-",1,0)))</f>
        <v>1</v>
      </c>
      <c r="S74" s="75"/>
      <c r="T74" s="76"/>
      <c r="V74" s="77">
        <f aca="true" t="shared" si="46" ref="V74:W79">+Z74+AB74+AD74+AF74+AH74</f>
        <v>40</v>
      </c>
      <c r="W74" s="78">
        <f t="shared" si="46"/>
        <v>28</v>
      </c>
      <c r="X74" s="79">
        <f aca="true" t="shared" si="47" ref="X74:X79">+V74-W74</f>
        <v>12</v>
      </c>
      <c r="Z74" s="80">
        <f>IF(G74="",0,IF(LEFT(G74,1)="-",ABS(G74),(IF(G74&gt;9,G74+2,11))))</f>
        <v>11</v>
      </c>
      <c r="AA74" s="81">
        <f aca="true" t="shared" si="48" ref="AA74:AA79">IF(G74="",0,IF(LEFT(G74,1)="-",(IF(ABS(G74)&gt;9,(ABS(G74)+2),11)),G74))</f>
        <v>7</v>
      </c>
      <c r="AB74" s="80">
        <f>IF(I74="",0,IF(LEFT(I74,1)="-",ABS(I74),(IF(I74&gt;9,I74+2,11))))</f>
        <v>7</v>
      </c>
      <c r="AC74" s="81">
        <f aca="true" t="shared" si="49" ref="AC74:AC79">IF(I74="",0,IF(LEFT(I74,1)="-",(IF(ABS(I74)&gt;9,(ABS(I74)+2),11)),I74))</f>
        <v>11</v>
      </c>
      <c r="AD74" s="80">
        <f>IF(K74="",0,IF(LEFT(K74,1)="-",ABS(K74),(IF(K74&gt;9,K74+2,11))))</f>
        <v>11</v>
      </c>
      <c r="AE74" s="81">
        <f aca="true" t="shared" si="50" ref="AE74:AE79">IF(K74="",0,IF(LEFT(K74,1)="-",(IF(ABS(K74)&gt;9,(ABS(K74)+2),11)),K74))</f>
        <v>3</v>
      </c>
      <c r="AF74" s="80">
        <f>IF(M74="",0,IF(LEFT(M74,1)="-",ABS(M74),(IF(M74&gt;9,M74+2,11))))</f>
        <v>11</v>
      </c>
      <c r="AG74" s="81">
        <f aca="true" t="shared" si="51" ref="AG74:AG79">IF(M74="",0,IF(LEFT(M74,1)="-",(IF(ABS(M74)&gt;9,(ABS(M74)+2),11)),M74))</f>
        <v>7</v>
      </c>
      <c r="AH74" s="80">
        <f aca="true" t="shared" si="52" ref="AH74:AH79">IF(O74="",0,IF(LEFT(O74,1)="-",ABS(O74),(IF(O74&gt;9,O74+2,11))))</f>
        <v>0</v>
      </c>
      <c r="AI74" s="81">
        <f aca="true" t="shared" si="53" ref="AI74:AI79">IF(O74="",0,IF(LEFT(O74,1)="-",(IF(ABS(O74)&gt;9,(ABS(O74)+2),11)),O74))</f>
        <v>0</v>
      </c>
    </row>
    <row r="75" spans="1:35" ht="15.75" customHeight="1" outlineLevel="1">
      <c r="A75" s="69" t="s">
        <v>41</v>
      </c>
      <c r="B75" s="105"/>
      <c r="C75" s="70" t="str">
        <f>IF(C69&gt;"",C69,"")</f>
        <v>Kettunen Heikki</v>
      </c>
      <c r="D75" s="82" t="str">
        <f>IF(C71&gt;"",C71,"")</f>
        <v>Tammela Kai</v>
      </c>
      <c r="E75" s="83"/>
      <c r="F75" s="72"/>
      <c r="G75" s="146">
        <v>8</v>
      </c>
      <c r="H75" s="147"/>
      <c r="I75" s="146">
        <v>-10</v>
      </c>
      <c r="J75" s="147"/>
      <c r="K75" s="146">
        <v>8</v>
      </c>
      <c r="L75" s="147"/>
      <c r="M75" s="146">
        <v>4</v>
      </c>
      <c r="N75" s="147"/>
      <c r="O75" s="146"/>
      <c r="P75" s="147"/>
      <c r="Q75" s="73">
        <f t="shared" si="44"/>
        <v>3</v>
      </c>
      <c r="R75" s="74">
        <f t="shared" si="45"/>
        <v>1</v>
      </c>
      <c r="S75" s="84"/>
      <c r="T75" s="85"/>
      <c r="V75" s="77">
        <f t="shared" si="46"/>
        <v>43</v>
      </c>
      <c r="W75" s="78">
        <f t="shared" si="46"/>
        <v>32</v>
      </c>
      <c r="X75" s="79">
        <f t="shared" si="47"/>
        <v>11</v>
      </c>
      <c r="Z75" s="86">
        <f>IF(G75="",0,IF(LEFT(G75,1)="-",ABS(G75),(IF(G75&gt;9,G75+2,11))))</f>
        <v>11</v>
      </c>
      <c r="AA75" s="87">
        <f t="shared" si="48"/>
        <v>8</v>
      </c>
      <c r="AB75" s="86">
        <f>IF(I75="",0,IF(LEFT(I75,1)="-",ABS(I75),(IF(I75&gt;9,I75+2,11))))</f>
        <v>10</v>
      </c>
      <c r="AC75" s="87">
        <f t="shared" si="49"/>
        <v>12</v>
      </c>
      <c r="AD75" s="86">
        <f>IF(K75="",0,IF(LEFT(K75,1)="-",ABS(K75),(IF(K75&gt;9,K75+2,11))))</f>
        <v>11</v>
      </c>
      <c r="AE75" s="87">
        <f t="shared" si="50"/>
        <v>8</v>
      </c>
      <c r="AF75" s="86">
        <f>IF(M75="",0,IF(LEFT(M75,1)="-",ABS(M75),(IF(M75&gt;9,M75+2,11))))</f>
        <v>11</v>
      </c>
      <c r="AG75" s="87">
        <f t="shared" si="51"/>
        <v>4</v>
      </c>
      <c r="AH75" s="86">
        <f t="shared" si="52"/>
        <v>0</v>
      </c>
      <c r="AI75" s="87">
        <f t="shared" si="53"/>
        <v>0</v>
      </c>
    </row>
    <row r="76" spans="1:35" ht="16.5" customHeight="1" outlineLevel="1" thickBot="1">
      <c r="A76" s="69" t="s">
        <v>42</v>
      </c>
      <c r="B76" s="105"/>
      <c r="C76" s="88" t="str">
        <f>IF(C68&gt;"",C68,"")</f>
        <v>Abaijon-Nurmisuo Samuel</v>
      </c>
      <c r="D76" s="89" t="str">
        <f>IF(C71&gt;"",C71,"")</f>
        <v>Tammela Kai</v>
      </c>
      <c r="E76" s="64"/>
      <c r="F76" s="65"/>
      <c r="G76" s="151">
        <v>8</v>
      </c>
      <c r="H76" s="152"/>
      <c r="I76" s="151">
        <v>6</v>
      </c>
      <c r="J76" s="152"/>
      <c r="K76" s="151">
        <v>4</v>
      </c>
      <c r="L76" s="152"/>
      <c r="M76" s="151"/>
      <c r="N76" s="152"/>
      <c r="O76" s="151"/>
      <c r="P76" s="152"/>
      <c r="Q76" s="73">
        <f t="shared" si="44"/>
        <v>3</v>
      </c>
      <c r="R76" s="74">
        <f t="shared" si="45"/>
        <v>0</v>
      </c>
      <c r="S76" s="84"/>
      <c r="T76" s="85"/>
      <c r="V76" s="77">
        <f t="shared" si="46"/>
        <v>33</v>
      </c>
      <c r="W76" s="78">
        <f t="shared" si="46"/>
        <v>18</v>
      </c>
      <c r="X76" s="79">
        <f t="shared" si="47"/>
        <v>15</v>
      </c>
      <c r="Z76" s="86">
        <f aca="true" t="shared" si="54" ref="Z76:AF79">IF(G76="",0,IF(LEFT(G76,1)="-",ABS(G76),(IF(G76&gt;9,G76+2,11))))</f>
        <v>11</v>
      </c>
      <c r="AA76" s="87">
        <f t="shared" si="48"/>
        <v>8</v>
      </c>
      <c r="AB76" s="86">
        <f t="shared" si="54"/>
        <v>11</v>
      </c>
      <c r="AC76" s="87">
        <f t="shared" si="49"/>
        <v>6</v>
      </c>
      <c r="AD76" s="86">
        <f t="shared" si="54"/>
        <v>11</v>
      </c>
      <c r="AE76" s="87">
        <f t="shared" si="50"/>
        <v>4</v>
      </c>
      <c r="AF76" s="86">
        <f t="shared" si="54"/>
        <v>0</v>
      </c>
      <c r="AG76" s="87">
        <f t="shared" si="51"/>
        <v>0</v>
      </c>
      <c r="AH76" s="86">
        <f t="shared" si="52"/>
        <v>0</v>
      </c>
      <c r="AI76" s="87">
        <f t="shared" si="53"/>
        <v>0</v>
      </c>
    </row>
    <row r="77" spans="1:35" ht="15.75" customHeight="1" outlineLevel="1">
      <c r="A77" s="69" t="s">
        <v>43</v>
      </c>
      <c r="B77" s="105"/>
      <c r="C77" s="70" t="str">
        <f>IF(C69&gt;"",C69,"")</f>
        <v>Kettunen Heikki</v>
      </c>
      <c r="D77" s="82" t="str">
        <f>IF(C70&gt;"",C70,"")</f>
        <v>Pitkänen Tatu</v>
      </c>
      <c r="E77" s="56"/>
      <c r="F77" s="72"/>
      <c r="G77" s="153">
        <v>3</v>
      </c>
      <c r="H77" s="154"/>
      <c r="I77" s="153">
        <v>-9</v>
      </c>
      <c r="J77" s="154"/>
      <c r="K77" s="153">
        <v>-10</v>
      </c>
      <c r="L77" s="154"/>
      <c r="M77" s="153">
        <v>-9</v>
      </c>
      <c r="N77" s="154"/>
      <c r="O77" s="153"/>
      <c r="P77" s="154"/>
      <c r="Q77" s="73">
        <f t="shared" si="44"/>
        <v>1</v>
      </c>
      <c r="R77" s="74">
        <f t="shared" si="45"/>
        <v>3</v>
      </c>
      <c r="S77" s="84"/>
      <c r="T77" s="85"/>
      <c r="V77" s="77">
        <f t="shared" si="46"/>
        <v>39</v>
      </c>
      <c r="W77" s="78">
        <f t="shared" si="46"/>
        <v>37</v>
      </c>
      <c r="X77" s="79">
        <f t="shared" si="47"/>
        <v>2</v>
      </c>
      <c r="Z77" s="86">
        <f t="shared" si="54"/>
        <v>11</v>
      </c>
      <c r="AA77" s="87">
        <f t="shared" si="48"/>
        <v>3</v>
      </c>
      <c r="AB77" s="86">
        <f t="shared" si="54"/>
        <v>9</v>
      </c>
      <c r="AC77" s="87">
        <f t="shared" si="49"/>
        <v>11</v>
      </c>
      <c r="AD77" s="86">
        <f t="shared" si="54"/>
        <v>10</v>
      </c>
      <c r="AE77" s="87">
        <f t="shared" si="50"/>
        <v>12</v>
      </c>
      <c r="AF77" s="86">
        <f t="shared" si="54"/>
        <v>9</v>
      </c>
      <c r="AG77" s="87">
        <f t="shared" si="51"/>
        <v>11</v>
      </c>
      <c r="AH77" s="86">
        <f t="shared" si="52"/>
        <v>0</v>
      </c>
      <c r="AI77" s="87">
        <f t="shared" si="53"/>
        <v>0</v>
      </c>
    </row>
    <row r="78" spans="1:35" ht="15.75" customHeight="1" outlineLevel="1">
      <c r="A78" s="69" t="s">
        <v>44</v>
      </c>
      <c r="B78" s="105"/>
      <c r="C78" s="70" t="str">
        <f>IF(C68&gt;"",C68,"")</f>
        <v>Abaijon-Nurmisuo Samuel</v>
      </c>
      <c r="D78" s="82" t="str">
        <f>IF(C69&gt;"",C69,"")</f>
        <v>Kettunen Heikki</v>
      </c>
      <c r="E78" s="83"/>
      <c r="F78" s="72"/>
      <c r="G78" s="146">
        <v>11</v>
      </c>
      <c r="H78" s="147"/>
      <c r="I78" s="146">
        <v>9</v>
      </c>
      <c r="J78" s="147"/>
      <c r="K78" s="148">
        <v>8</v>
      </c>
      <c r="L78" s="147"/>
      <c r="M78" s="146"/>
      <c r="N78" s="147"/>
      <c r="O78" s="146"/>
      <c r="P78" s="147"/>
      <c r="Q78" s="73">
        <f t="shared" si="44"/>
        <v>3</v>
      </c>
      <c r="R78" s="74">
        <f t="shared" si="45"/>
        <v>0</v>
      </c>
      <c r="S78" s="84"/>
      <c r="T78" s="85"/>
      <c r="V78" s="77">
        <f t="shared" si="46"/>
        <v>35</v>
      </c>
      <c r="W78" s="78">
        <f t="shared" si="46"/>
        <v>28</v>
      </c>
      <c r="X78" s="79">
        <f t="shared" si="47"/>
        <v>7</v>
      </c>
      <c r="Z78" s="86">
        <f t="shared" si="54"/>
        <v>13</v>
      </c>
      <c r="AA78" s="87">
        <f t="shared" si="48"/>
        <v>11</v>
      </c>
      <c r="AB78" s="86">
        <f t="shared" si="54"/>
        <v>11</v>
      </c>
      <c r="AC78" s="87">
        <f t="shared" si="49"/>
        <v>9</v>
      </c>
      <c r="AD78" s="86">
        <f t="shared" si="54"/>
        <v>11</v>
      </c>
      <c r="AE78" s="87">
        <f t="shared" si="50"/>
        <v>8</v>
      </c>
      <c r="AF78" s="86">
        <f t="shared" si="54"/>
        <v>0</v>
      </c>
      <c r="AG78" s="87">
        <f t="shared" si="51"/>
        <v>0</v>
      </c>
      <c r="AH78" s="86">
        <f t="shared" si="52"/>
        <v>0</v>
      </c>
      <c r="AI78" s="87">
        <f t="shared" si="53"/>
        <v>0</v>
      </c>
    </row>
    <row r="79" spans="1:35" ht="16.5" customHeight="1" outlineLevel="1" thickBot="1">
      <c r="A79" s="90" t="s">
        <v>45</v>
      </c>
      <c r="B79" s="106"/>
      <c r="C79" s="91" t="str">
        <f>IF(C70&gt;"",C70,"")</f>
        <v>Pitkänen Tatu</v>
      </c>
      <c r="D79" s="92" t="str">
        <f>IF(C71&gt;"",C71,"")</f>
        <v>Tammela Kai</v>
      </c>
      <c r="E79" s="93"/>
      <c r="F79" s="94"/>
      <c r="G79" s="149">
        <v>5</v>
      </c>
      <c r="H79" s="150"/>
      <c r="I79" s="149">
        <v>9</v>
      </c>
      <c r="J79" s="150"/>
      <c r="K79" s="149">
        <v>7</v>
      </c>
      <c r="L79" s="150"/>
      <c r="M79" s="149"/>
      <c r="N79" s="150"/>
      <c r="O79" s="149"/>
      <c r="P79" s="150"/>
      <c r="Q79" s="95">
        <f t="shared" si="44"/>
        <v>3</v>
      </c>
      <c r="R79" s="96">
        <f t="shared" si="45"/>
        <v>0</v>
      </c>
      <c r="S79" s="97"/>
      <c r="T79" s="98"/>
      <c r="V79" s="77">
        <f t="shared" si="46"/>
        <v>33</v>
      </c>
      <c r="W79" s="78">
        <f t="shared" si="46"/>
        <v>21</v>
      </c>
      <c r="X79" s="79">
        <f t="shared" si="47"/>
        <v>12</v>
      </c>
      <c r="Z79" s="99">
        <f t="shared" si="54"/>
        <v>11</v>
      </c>
      <c r="AA79" s="100">
        <f t="shared" si="48"/>
        <v>5</v>
      </c>
      <c r="AB79" s="99">
        <f t="shared" si="54"/>
        <v>11</v>
      </c>
      <c r="AC79" s="100">
        <f t="shared" si="49"/>
        <v>9</v>
      </c>
      <c r="AD79" s="99">
        <f t="shared" si="54"/>
        <v>11</v>
      </c>
      <c r="AE79" s="100">
        <f t="shared" si="50"/>
        <v>7</v>
      </c>
      <c r="AF79" s="99">
        <f t="shared" si="54"/>
        <v>0</v>
      </c>
      <c r="AG79" s="100">
        <f t="shared" si="51"/>
        <v>0</v>
      </c>
      <c r="AH79" s="99">
        <f t="shared" si="52"/>
        <v>0</v>
      </c>
      <c r="AI79" s="100">
        <f t="shared" si="53"/>
        <v>0</v>
      </c>
    </row>
    <row r="80" ht="16.5" thickBot="1" thickTop="1"/>
    <row r="81" spans="1:20" ht="16.5" thickTop="1">
      <c r="A81" s="2"/>
      <c r="B81" s="101"/>
      <c r="C81" s="3" t="s">
        <v>6</v>
      </c>
      <c r="D81" s="4"/>
      <c r="E81" s="4"/>
      <c r="F81" s="4"/>
      <c r="G81" s="5"/>
      <c r="H81" s="4"/>
      <c r="I81" s="6" t="s">
        <v>7</v>
      </c>
      <c r="J81" s="7"/>
      <c r="K81" s="171" t="s">
        <v>119</v>
      </c>
      <c r="L81" s="172"/>
      <c r="M81" s="172"/>
      <c r="N81" s="173"/>
      <c r="O81" s="174" t="s">
        <v>15</v>
      </c>
      <c r="P81" s="175"/>
      <c r="Q81" s="175"/>
      <c r="R81" s="176">
        <v>6</v>
      </c>
      <c r="S81" s="177"/>
      <c r="T81" s="178"/>
    </row>
    <row r="82" spans="1:20" ht="16.5" thickBot="1">
      <c r="A82" s="8"/>
      <c r="B82" s="102"/>
      <c r="C82" s="9" t="s">
        <v>10</v>
      </c>
      <c r="D82" s="10" t="s">
        <v>16</v>
      </c>
      <c r="E82" s="179">
        <v>10</v>
      </c>
      <c r="F82" s="180"/>
      <c r="G82" s="181"/>
      <c r="H82" s="182" t="s">
        <v>17</v>
      </c>
      <c r="I82" s="183"/>
      <c r="J82" s="183"/>
      <c r="K82" s="184">
        <v>41573</v>
      </c>
      <c r="L82" s="184"/>
      <c r="M82" s="184"/>
      <c r="N82" s="185"/>
      <c r="O82" s="11" t="s">
        <v>18</v>
      </c>
      <c r="P82" s="143"/>
      <c r="Q82" s="143"/>
      <c r="R82" s="186">
        <v>0.5833333333333334</v>
      </c>
      <c r="S82" s="187"/>
      <c r="T82" s="188"/>
    </row>
    <row r="83" spans="1:24" ht="16.5" thickTop="1">
      <c r="A83" s="13"/>
      <c r="B83" s="14" t="s">
        <v>142</v>
      </c>
      <c r="C83" s="14" t="s">
        <v>19</v>
      </c>
      <c r="D83" s="15" t="s">
        <v>20</v>
      </c>
      <c r="E83" s="167" t="s">
        <v>21</v>
      </c>
      <c r="F83" s="168"/>
      <c r="G83" s="167" t="s">
        <v>22</v>
      </c>
      <c r="H83" s="168"/>
      <c r="I83" s="167" t="s">
        <v>23</v>
      </c>
      <c r="J83" s="168"/>
      <c r="K83" s="167" t="s">
        <v>24</v>
      </c>
      <c r="L83" s="168"/>
      <c r="M83" s="167"/>
      <c r="N83" s="168"/>
      <c r="O83" s="16" t="s">
        <v>25</v>
      </c>
      <c r="P83" s="17" t="s">
        <v>26</v>
      </c>
      <c r="Q83" s="18" t="s">
        <v>27</v>
      </c>
      <c r="R83" s="19"/>
      <c r="S83" s="169" t="s">
        <v>28</v>
      </c>
      <c r="T83" s="170"/>
      <c r="V83" s="20" t="s">
        <v>29</v>
      </c>
      <c r="W83" s="21"/>
      <c r="X83" s="22" t="s">
        <v>30</v>
      </c>
    </row>
    <row r="84" spans="1:24" ht="15">
      <c r="A84" s="23" t="s">
        <v>21</v>
      </c>
      <c r="B84" s="24">
        <v>1806</v>
      </c>
      <c r="C84" s="24" t="s">
        <v>130</v>
      </c>
      <c r="D84" s="25" t="s">
        <v>74</v>
      </c>
      <c r="E84" s="26"/>
      <c r="F84" s="27"/>
      <c r="G84" s="28">
        <f>+Q94</f>
        <v>3</v>
      </c>
      <c r="H84" s="29">
        <f>+R94</f>
        <v>1</v>
      </c>
      <c r="I84" s="28">
        <f>Q90</f>
        <v>3</v>
      </c>
      <c r="J84" s="29">
        <f>R90</f>
        <v>2</v>
      </c>
      <c r="K84" s="28">
        <f>Q92</f>
        <v>3</v>
      </c>
      <c r="L84" s="29">
        <f>R92</f>
        <v>1</v>
      </c>
      <c r="M84" s="28"/>
      <c r="N84" s="29"/>
      <c r="O84" s="30">
        <f>IF(SUM(E84:N84)=0,"",COUNTIF(F84:F87,"3"))</f>
        <v>3</v>
      </c>
      <c r="P84" s="31">
        <f>IF(SUM(F84:O84)=0,"",COUNTIF(E84:E87,"3"))</f>
        <v>0</v>
      </c>
      <c r="Q84" s="32">
        <f>IF(SUM(E84:N84)=0,"",SUM(F84:F87))</f>
        <v>9</v>
      </c>
      <c r="R84" s="33">
        <f>IF(SUM(E84:N84)=0,"",SUM(E84:E87))</f>
        <v>4</v>
      </c>
      <c r="S84" s="158">
        <v>1</v>
      </c>
      <c r="T84" s="159"/>
      <c r="V84" s="34">
        <f>+V90+V92+V94</f>
        <v>146</v>
      </c>
      <c r="W84" s="35">
        <f>+W90+W92+W94</f>
        <v>124</v>
      </c>
      <c r="X84" s="36">
        <f>+V84-W84</f>
        <v>22</v>
      </c>
    </row>
    <row r="85" spans="1:24" ht="15">
      <c r="A85" s="37" t="s">
        <v>22</v>
      </c>
      <c r="B85" s="24">
        <v>1793</v>
      </c>
      <c r="C85" s="24" t="s">
        <v>131</v>
      </c>
      <c r="D85" s="38" t="s">
        <v>13</v>
      </c>
      <c r="E85" s="39">
        <f>+R94</f>
        <v>1</v>
      </c>
      <c r="F85" s="40">
        <f>+Q94</f>
        <v>3</v>
      </c>
      <c r="G85" s="41"/>
      <c r="H85" s="42"/>
      <c r="I85" s="39">
        <f>Q93</f>
        <v>3</v>
      </c>
      <c r="J85" s="40">
        <f>R93</f>
        <v>0</v>
      </c>
      <c r="K85" s="39">
        <f>Q91</f>
        <v>3</v>
      </c>
      <c r="L85" s="40">
        <f>R91</f>
        <v>0</v>
      </c>
      <c r="M85" s="39"/>
      <c r="N85" s="40"/>
      <c r="O85" s="30">
        <f>IF(SUM(E85:N85)=0,"",COUNTIF(H84:H87,"3"))</f>
        <v>2</v>
      </c>
      <c r="P85" s="31">
        <f>IF(SUM(F85:O85)=0,"",COUNTIF(G84:G87,"3"))</f>
        <v>1</v>
      </c>
      <c r="Q85" s="32">
        <f>IF(SUM(E85:N85)=0,"",SUM(H84:H87))</f>
        <v>7</v>
      </c>
      <c r="R85" s="33">
        <f>IF(SUM(E85:N85)=0,"",SUM(G84:G87))</f>
        <v>3</v>
      </c>
      <c r="S85" s="158">
        <v>2</v>
      </c>
      <c r="T85" s="159"/>
      <c r="V85" s="34">
        <f>+V91+V93+W94</f>
        <v>100</v>
      </c>
      <c r="W85" s="35">
        <f>+W91+W93+V94</f>
        <v>76</v>
      </c>
      <c r="X85" s="36">
        <f>+V85-W85</f>
        <v>24</v>
      </c>
    </row>
    <row r="86" spans="1:24" ht="15">
      <c r="A86" s="37" t="s">
        <v>23</v>
      </c>
      <c r="B86" s="24">
        <v>1620</v>
      </c>
      <c r="C86" s="24" t="s">
        <v>132</v>
      </c>
      <c r="D86" s="38" t="s">
        <v>133</v>
      </c>
      <c r="E86" s="39">
        <f>+R90</f>
        <v>2</v>
      </c>
      <c r="F86" s="40">
        <f>+Q90</f>
        <v>3</v>
      </c>
      <c r="G86" s="39">
        <f>R93</f>
        <v>0</v>
      </c>
      <c r="H86" s="40">
        <f>Q93</f>
        <v>3</v>
      </c>
      <c r="I86" s="41"/>
      <c r="J86" s="42"/>
      <c r="K86" s="39">
        <f>Q95</f>
        <v>3</v>
      </c>
      <c r="L86" s="40">
        <f>R95</f>
        <v>0</v>
      </c>
      <c r="M86" s="39"/>
      <c r="N86" s="40"/>
      <c r="O86" s="30">
        <f>IF(SUM(E86:N86)=0,"",COUNTIF(J84:J87,"3"))</f>
        <v>1</v>
      </c>
      <c r="P86" s="31">
        <f>IF(SUM(F86:O86)=0,"",COUNTIF(I84:I87,"3"))</f>
        <v>2</v>
      </c>
      <c r="Q86" s="32">
        <f>IF(SUM(E86:N86)=0,"",SUM(J84:J87))</f>
        <v>5</v>
      </c>
      <c r="R86" s="33">
        <f>IF(SUM(E86:N86)=0,"",SUM(I84:I87))</f>
        <v>6</v>
      </c>
      <c r="S86" s="158">
        <v>3</v>
      </c>
      <c r="T86" s="159"/>
      <c r="V86" s="34">
        <f>+W90+W93+V95</f>
        <v>97</v>
      </c>
      <c r="W86" s="35">
        <f>+V90+V93+W95</f>
        <v>106</v>
      </c>
      <c r="X86" s="36">
        <f>+V86-W86</f>
        <v>-9</v>
      </c>
    </row>
    <row r="87" spans="1:24" ht="15.75" thickBot="1">
      <c r="A87" s="43" t="s">
        <v>24</v>
      </c>
      <c r="B87" s="44">
        <v>1506</v>
      </c>
      <c r="C87" s="44" t="s">
        <v>134</v>
      </c>
      <c r="D87" s="45" t="s">
        <v>51</v>
      </c>
      <c r="E87" s="46">
        <f>R92</f>
        <v>1</v>
      </c>
      <c r="F87" s="47">
        <f>Q92</f>
        <v>3</v>
      </c>
      <c r="G87" s="46">
        <f>R91</f>
        <v>0</v>
      </c>
      <c r="H87" s="47">
        <f>Q91</f>
        <v>3</v>
      </c>
      <c r="I87" s="46">
        <f>R95</f>
        <v>0</v>
      </c>
      <c r="J87" s="47">
        <f>Q95</f>
        <v>3</v>
      </c>
      <c r="K87" s="48"/>
      <c r="L87" s="49"/>
      <c r="M87" s="46"/>
      <c r="N87" s="47"/>
      <c r="O87" s="50">
        <f>IF(SUM(E87:N87)=0,"",COUNTIF(L84:L87,"3"))</f>
        <v>0</v>
      </c>
      <c r="P87" s="51">
        <f>IF(SUM(F87:O87)=0,"",COUNTIF(K84:K87,"3"))</f>
        <v>3</v>
      </c>
      <c r="Q87" s="52">
        <f>IF(SUM(E87:N88)=0,"",SUM(L84:L87))</f>
        <v>1</v>
      </c>
      <c r="R87" s="53">
        <f>IF(SUM(E87:N87)=0,"",SUM(K84:K87))</f>
        <v>9</v>
      </c>
      <c r="S87" s="160">
        <v>4</v>
      </c>
      <c r="T87" s="161"/>
      <c r="V87" s="34">
        <f>+W91+W92+W95</f>
        <v>76</v>
      </c>
      <c r="W87" s="35">
        <f>+V91+V92+V95</f>
        <v>113</v>
      </c>
      <c r="X87" s="36">
        <f>+V87-W87</f>
        <v>-37</v>
      </c>
    </row>
    <row r="88" spans="1:25" ht="16.5" outlineLevel="1" thickTop="1">
      <c r="A88" s="54"/>
      <c r="B88" s="103"/>
      <c r="C88" s="55" t="s">
        <v>31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  <c r="T88" s="58"/>
      <c r="V88" s="59"/>
      <c r="W88" s="60" t="s">
        <v>32</v>
      </c>
      <c r="X88" s="61">
        <f>SUM(X84:X87)</f>
        <v>0</v>
      </c>
      <c r="Y88" s="60" t="str">
        <f>IF(X88=0,"OK","Virhe")</f>
        <v>OK</v>
      </c>
    </row>
    <row r="89" spans="1:24" ht="16.5" outlineLevel="1" thickBot="1">
      <c r="A89" s="62"/>
      <c r="B89" s="104"/>
      <c r="C89" s="63" t="s">
        <v>33</v>
      </c>
      <c r="D89" s="64"/>
      <c r="E89" s="64"/>
      <c r="F89" s="65"/>
      <c r="G89" s="162" t="s">
        <v>34</v>
      </c>
      <c r="H89" s="163"/>
      <c r="I89" s="164" t="s">
        <v>35</v>
      </c>
      <c r="J89" s="163"/>
      <c r="K89" s="164" t="s">
        <v>36</v>
      </c>
      <c r="L89" s="163"/>
      <c r="M89" s="164" t="s">
        <v>37</v>
      </c>
      <c r="N89" s="163"/>
      <c r="O89" s="164" t="s">
        <v>38</v>
      </c>
      <c r="P89" s="163"/>
      <c r="Q89" s="165" t="s">
        <v>39</v>
      </c>
      <c r="R89" s="166"/>
      <c r="T89" s="66"/>
      <c r="V89" s="67" t="s">
        <v>29</v>
      </c>
      <c r="W89" s="68"/>
      <c r="X89" s="22" t="s">
        <v>30</v>
      </c>
    </row>
    <row r="90" spans="1:35" ht="15.75" outlineLevel="1">
      <c r="A90" s="69" t="s">
        <v>40</v>
      </c>
      <c r="B90" s="105"/>
      <c r="C90" s="70" t="str">
        <f>IF(C84&gt;"",C84,"")</f>
        <v>Pitkänen Toni</v>
      </c>
      <c r="D90" s="71" t="str">
        <f>IF(C86&gt;"",C86,"")</f>
        <v>Koskinen Veikko</v>
      </c>
      <c r="E90" s="56"/>
      <c r="F90" s="72"/>
      <c r="G90" s="155">
        <v>-14</v>
      </c>
      <c r="H90" s="156"/>
      <c r="I90" s="153">
        <v>9</v>
      </c>
      <c r="J90" s="154"/>
      <c r="K90" s="153">
        <v>-11</v>
      </c>
      <c r="L90" s="154"/>
      <c r="M90" s="153">
        <v>8</v>
      </c>
      <c r="N90" s="154"/>
      <c r="O90" s="157">
        <v>3</v>
      </c>
      <c r="P90" s="154"/>
      <c r="Q90" s="73">
        <f aca="true" t="shared" si="55" ref="Q90:Q95">IF(COUNT(G90:O90)=0,"",COUNTIF(G90:O90,"&gt;=0"))</f>
        <v>3</v>
      </c>
      <c r="R90" s="74">
        <f aca="true" t="shared" si="56" ref="R90:R95">IF(COUNT(G90:O90)=0,"",(IF(LEFT(G90,1)="-",1,0)+IF(LEFT(I90,1)="-",1,0)+IF(LEFT(K90,1)="-",1,0)+IF(LEFT(M90,1)="-",1,0)+IF(LEFT(O90,1)="-",1,0)))</f>
        <v>2</v>
      </c>
      <c r="S90" s="75"/>
      <c r="T90" s="76"/>
      <c r="V90" s="77">
        <f aca="true" t="shared" si="57" ref="V90:W95">+Z90+AB90+AD90+AF90+AH90</f>
        <v>58</v>
      </c>
      <c r="W90" s="78">
        <f t="shared" si="57"/>
        <v>49</v>
      </c>
      <c r="X90" s="79">
        <f aca="true" t="shared" si="58" ref="X90:X95">+V90-W90</f>
        <v>9</v>
      </c>
      <c r="Z90" s="80">
        <f>IF(G90="",0,IF(LEFT(G90,1)="-",ABS(G90),(IF(G90&gt;9,G90+2,11))))</f>
        <v>14</v>
      </c>
      <c r="AA90" s="81">
        <f aca="true" t="shared" si="59" ref="AA90:AA95">IF(G90="",0,IF(LEFT(G90,1)="-",(IF(ABS(G90)&gt;9,(ABS(G90)+2),11)),G90))</f>
        <v>16</v>
      </c>
      <c r="AB90" s="80">
        <f>IF(I90="",0,IF(LEFT(I90,1)="-",ABS(I90),(IF(I90&gt;9,I90+2,11))))</f>
        <v>11</v>
      </c>
      <c r="AC90" s="81">
        <f aca="true" t="shared" si="60" ref="AC90:AC95">IF(I90="",0,IF(LEFT(I90,1)="-",(IF(ABS(I90)&gt;9,(ABS(I90)+2),11)),I90))</f>
        <v>9</v>
      </c>
      <c r="AD90" s="80">
        <f>IF(K90="",0,IF(LEFT(K90,1)="-",ABS(K90),(IF(K90&gt;9,K90+2,11))))</f>
        <v>11</v>
      </c>
      <c r="AE90" s="81">
        <f aca="true" t="shared" si="61" ref="AE90:AE95">IF(K90="",0,IF(LEFT(K90,1)="-",(IF(ABS(K90)&gt;9,(ABS(K90)+2),11)),K90))</f>
        <v>13</v>
      </c>
      <c r="AF90" s="80">
        <f>IF(M90="",0,IF(LEFT(M90,1)="-",ABS(M90),(IF(M90&gt;9,M90+2,11))))</f>
        <v>11</v>
      </c>
      <c r="AG90" s="81">
        <f aca="true" t="shared" si="62" ref="AG90:AG95">IF(M90="",0,IF(LEFT(M90,1)="-",(IF(ABS(M90)&gt;9,(ABS(M90)+2),11)),M90))</f>
        <v>8</v>
      </c>
      <c r="AH90" s="80">
        <f aca="true" t="shared" si="63" ref="AH90:AH95">IF(O90="",0,IF(LEFT(O90,1)="-",ABS(O90),(IF(O90&gt;9,O90+2,11))))</f>
        <v>11</v>
      </c>
      <c r="AI90" s="81">
        <f aca="true" t="shared" si="64" ref="AI90:AI95">IF(O90="",0,IF(LEFT(O90,1)="-",(IF(ABS(O90)&gt;9,(ABS(O90)+2),11)),O90))</f>
        <v>3</v>
      </c>
    </row>
    <row r="91" spans="1:35" ht="15.75" outlineLevel="1">
      <c r="A91" s="69" t="s">
        <v>41</v>
      </c>
      <c r="B91" s="105"/>
      <c r="C91" s="70" t="str">
        <f>IF(C85&gt;"",C85,"")</f>
        <v>Vastavuo Milla-Mari</v>
      </c>
      <c r="D91" s="82" t="str">
        <f>IF(C87&gt;"",C87,"")</f>
        <v>Titievskij Alexei</v>
      </c>
      <c r="E91" s="83"/>
      <c r="F91" s="72"/>
      <c r="G91" s="146">
        <v>6</v>
      </c>
      <c r="H91" s="147"/>
      <c r="I91" s="146">
        <v>6</v>
      </c>
      <c r="J91" s="147"/>
      <c r="K91" s="146">
        <v>8</v>
      </c>
      <c r="L91" s="147"/>
      <c r="M91" s="146"/>
      <c r="N91" s="147"/>
      <c r="O91" s="146"/>
      <c r="P91" s="147"/>
      <c r="Q91" s="73">
        <f t="shared" si="55"/>
        <v>3</v>
      </c>
      <c r="R91" s="74">
        <f t="shared" si="56"/>
        <v>0</v>
      </c>
      <c r="S91" s="84"/>
      <c r="T91" s="85"/>
      <c r="V91" s="77">
        <f t="shared" si="57"/>
        <v>33</v>
      </c>
      <c r="W91" s="78">
        <f t="shared" si="57"/>
        <v>20</v>
      </c>
      <c r="X91" s="79">
        <f t="shared" si="58"/>
        <v>13</v>
      </c>
      <c r="Z91" s="86">
        <f>IF(G91="",0,IF(LEFT(G91,1)="-",ABS(G91),(IF(G91&gt;9,G91+2,11))))</f>
        <v>11</v>
      </c>
      <c r="AA91" s="87">
        <f t="shared" si="59"/>
        <v>6</v>
      </c>
      <c r="AB91" s="86">
        <f>IF(I91="",0,IF(LEFT(I91,1)="-",ABS(I91),(IF(I91&gt;9,I91+2,11))))</f>
        <v>11</v>
      </c>
      <c r="AC91" s="87">
        <f t="shared" si="60"/>
        <v>6</v>
      </c>
      <c r="AD91" s="86">
        <f>IF(K91="",0,IF(LEFT(K91,1)="-",ABS(K91),(IF(K91&gt;9,K91+2,11))))</f>
        <v>11</v>
      </c>
      <c r="AE91" s="87">
        <f t="shared" si="61"/>
        <v>8</v>
      </c>
      <c r="AF91" s="86">
        <f>IF(M91="",0,IF(LEFT(M91,1)="-",ABS(M91),(IF(M91&gt;9,M91+2,11))))</f>
        <v>0</v>
      </c>
      <c r="AG91" s="87">
        <f t="shared" si="62"/>
        <v>0</v>
      </c>
      <c r="AH91" s="86">
        <f t="shared" si="63"/>
        <v>0</v>
      </c>
      <c r="AI91" s="87">
        <f t="shared" si="64"/>
        <v>0</v>
      </c>
    </row>
    <row r="92" spans="1:35" ht="16.5" outlineLevel="1" thickBot="1">
      <c r="A92" s="69" t="s">
        <v>42</v>
      </c>
      <c r="B92" s="105"/>
      <c r="C92" s="88" t="str">
        <f>IF(C84&gt;"",C84,"")</f>
        <v>Pitkänen Toni</v>
      </c>
      <c r="D92" s="89" t="str">
        <f>IF(C87&gt;"",C87,"")</f>
        <v>Titievskij Alexei</v>
      </c>
      <c r="E92" s="64"/>
      <c r="F92" s="65"/>
      <c r="G92" s="151">
        <v>-12</v>
      </c>
      <c r="H92" s="152"/>
      <c r="I92" s="151">
        <v>9</v>
      </c>
      <c r="J92" s="152"/>
      <c r="K92" s="151">
        <v>11</v>
      </c>
      <c r="L92" s="152"/>
      <c r="M92" s="151">
        <v>7</v>
      </c>
      <c r="N92" s="152"/>
      <c r="O92" s="151"/>
      <c r="P92" s="152"/>
      <c r="Q92" s="73">
        <f t="shared" si="55"/>
        <v>3</v>
      </c>
      <c r="R92" s="74">
        <f t="shared" si="56"/>
        <v>1</v>
      </c>
      <c r="S92" s="84"/>
      <c r="T92" s="85"/>
      <c r="V92" s="77">
        <f t="shared" si="57"/>
        <v>47</v>
      </c>
      <c r="W92" s="78">
        <f t="shared" si="57"/>
        <v>41</v>
      </c>
      <c r="X92" s="79">
        <f t="shared" si="58"/>
        <v>6</v>
      </c>
      <c r="Z92" s="86">
        <f aca="true" t="shared" si="65" ref="Z92:AF95">IF(G92="",0,IF(LEFT(G92,1)="-",ABS(G92),(IF(G92&gt;9,G92+2,11))))</f>
        <v>12</v>
      </c>
      <c r="AA92" s="87">
        <f t="shared" si="59"/>
        <v>14</v>
      </c>
      <c r="AB92" s="86">
        <f t="shared" si="65"/>
        <v>11</v>
      </c>
      <c r="AC92" s="87">
        <f t="shared" si="60"/>
        <v>9</v>
      </c>
      <c r="AD92" s="86">
        <f t="shared" si="65"/>
        <v>13</v>
      </c>
      <c r="AE92" s="87">
        <f t="shared" si="61"/>
        <v>11</v>
      </c>
      <c r="AF92" s="86">
        <f t="shared" si="65"/>
        <v>11</v>
      </c>
      <c r="AG92" s="87">
        <f t="shared" si="62"/>
        <v>7</v>
      </c>
      <c r="AH92" s="86">
        <f t="shared" si="63"/>
        <v>0</v>
      </c>
      <c r="AI92" s="87">
        <f t="shared" si="64"/>
        <v>0</v>
      </c>
    </row>
    <row r="93" spans="1:35" ht="15.75" outlineLevel="1">
      <c r="A93" s="69" t="s">
        <v>43</v>
      </c>
      <c r="B93" s="105"/>
      <c r="C93" s="70" t="str">
        <f>IF(C85&gt;"",C85,"")</f>
        <v>Vastavuo Milla-Mari</v>
      </c>
      <c r="D93" s="82" t="str">
        <f>IF(C86&gt;"",C86,"")</f>
        <v>Koskinen Veikko</v>
      </c>
      <c r="E93" s="56"/>
      <c r="F93" s="72"/>
      <c r="G93" s="153">
        <v>5</v>
      </c>
      <c r="H93" s="154"/>
      <c r="I93" s="153">
        <v>5</v>
      </c>
      <c r="J93" s="154"/>
      <c r="K93" s="153">
        <v>5</v>
      </c>
      <c r="L93" s="154"/>
      <c r="M93" s="153"/>
      <c r="N93" s="154"/>
      <c r="O93" s="153"/>
      <c r="P93" s="154"/>
      <c r="Q93" s="73">
        <f t="shared" si="55"/>
        <v>3</v>
      </c>
      <c r="R93" s="74">
        <f t="shared" si="56"/>
        <v>0</v>
      </c>
      <c r="S93" s="84"/>
      <c r="T93" s="85"/>
      <c r="V93" s="77">
        <f t="shared" si="57"/>
        <v>33</v>
      </c>
      <c r="W93" s="78">
        <f t="shared" si="57"/>
        <v>15</v>
      </c>
      <c r="X93" s="79">
        <f t="shared" si="58"/>
        <v>18</v>
      </c>
      <c r="Z93" s="86">
        <f t="shared" si="65"/>
        <v>11</v>
      </c>
      <c r="AA93" s="87">
        <f t="shared" si="59"/>
        <v>5</v>
      </c>
      <c r="AB93" s="86">
        <f t="shared" si="65"/>
        <v>11</v>
      </c>
      <c r="AC93" s="87">
        <f t="shared" si="60"/>
        <v>5</v>
      </c>
      <c r="AD93" s="86">
        <f t="shared" si="65"/>
        <v>11</v>
      </c>
      <c r="AE93" s="87">
        <f t="shared" si="61"/>
        <v>5</v>
      </c>
      <c r="AF93" s="86">
        <f t="shared" si="65"/>
        <v>0</v>
      </c>
      <c r="AG93" s="87">
        <f t="shared" si="62"/>
        <v>0</v>
      </c>
      <c r="AH93" s="86">
        <f t="shared" si="63"/>
        <v>0</v>
      </c>
      <c r="AI93" s="87">
        <f t="shared" si="64"/>
        <v>0</v>
      </c>
    </row>
    <row r="94" spans="1:35" ht="15.75" outlineLevel="1">
      <c r="A94" s="69" t="s">
        <v>44</v>
      </c>
      <c r="B94" s="105"/>
      <c r="C94" s="70" t="str">
        <f>IF(C84&gt;"",C84,"")</f>
        <v>Pitkänen Toni</v>
      </c>
      <c r="D94" s="82" t="str">
        <f>IF(C85&gt;"",C85,"")</f>
        <v>Vastavuo Milla-Mari</v>
      </c>
      <c r="E94" s="83"/>
      <c r="F94" s="72"/>
      <c r="G94" s="146">
        <v>6</v>
      </c>
      <c r="H94" s="147"/>
      <c r="I94" s="146">
        <v>8</v>
      </c>
      <c r="J94" s="147"/>
      <c r="K94" s="148">
        <v>-8</v>
      </c>
      <c r="L94" s="147"/>
      <c r="M94" s="146">
        <v>9</v>
      </c>
      <c r="N94" s="147"/>
      <c r="O94" s="146"/>
      <c r="P94" s="147"/>
      <c r="Q94" s="73">
        <f t="shared" si="55"/>
        <v>3</v>
      </c>
      <c r="R94" s="74">
        <f t="shared" si="56"/>
        <v>1</v>
      </c>
      <c r="S94" s="84"/>
      <c r="T94" s="85"/>
      <c r="V94" s="77">
        <f t="shared" si="57"/>
        <v>41</v>
      </c>
      <c r="W94" s="78">
        <f t="shared" si="57"/>
        <v>34</v>
      </c>
      <c r="X94" s="79">
        <f t="shared" si="58"/>
        <v>7</v>
      </c>
      <c r="Z94" s="86">
        <f t="shared" si="65"/>
        <v>11</v>
      </c>
      <c r="AA94" s="87">
        <f t="shared" si="59"/>
        <v>6</v>
      </c>
      <c r="AB94" s="86">
        <f t="shared" si="65"/>
        <v>11</v>
      </c>
      <c r="AC94" s="87">
        <f t="shared" si="60"/>
        <v>8</v>
      </c>
      <c r="AD94" s="86">
        <f t="shared" si="65"/>
        <v>8</v>
      </c>
      <c r="AE94" s="87">
        <f t="shared" si="61"/>
        <v>11</v>
      </c>
      <c r="AF94" s="86">
        <f t="shared" si="65"/>
        <v>11</v>
      </c>
      <c r="AG94" s="87">
        <f t="shared" si="62"/>
        <v>9</v>
      </c>
      <c r="AH94" s="86">
        <f t="shared" si="63"/>
        <v>0</v>
      </c>
      <c r="AI94" s="87">
        <f t="shared" si="64"/>
        <v>0</v>
      </c>
    </row>
    <row r="95" spans="1:35" ht="16.5" outlineLevel="1" thickBot="1">
      <c r="A95" s="90" t="s">
        <v>45</v>
      </c>
      <c r="B95" s="106"/>
      <c r="C95" s="91" t="str">
        <f>IF(C86&gt;"",C86,"")</f>
        <v>Koskinen Veikko</v>
      </c>
      <c r="D95" s="92" t="str">
        <f>IF(C87&gt;"",C87,"")</f>
        <v>Titievskij Alexei</v>
      </c>
      <c r="E95" s="93"/>
      <c r="F95" s="94"/>
      <c r="G95" s="149">
        <v>8</v>
      </c>
      <c r="H95" s="150"/>
      <c r="I95" s="149">
        <v>2</v>
      </c>
      <c r="J95" s="150"/>
      <c r="K95" s="149">
        <v>5</v>
      </c>
      <c r="L95" s="150"/>
      <c r="M95" s="149"/>
      <c r="N95" s="150"/>
      <c r="O95" s="149"/>
      <c r="P95" s="150"/>
      <c r="Q95" s="95">
        <f t="shared" si="55"/>
        <v>3</v>
      </c>
      <c r="R95" s="96">
        <f t="shared" si="56"/>
        <v>0</v>
      </c>
      <c r="S95" s="97"/>
      <c r="T95" s="98"/>
      <c r="V95" s="77">
        <f t="shared" si="57"/>
        <v>33</v>
      </c>
      <c r="W95" s="78">
        <f t="shared" si="57"/>
        <v>15</v>
      </c>
      <c r="X95" s="79">
        <f t="shared" si="58"/>
        <v>18</v>
      </c>
      <c r="Z95" s="99">
        <f t="shared" si="65"/>
        <v>11</v>
      </c>
      <c r="AA95" s="100">
        <f t="shared" si="59"/>
        <v>8</v>
      </c>
      <c r="AB95" s="99">
        <f t="shared" si="65"/>
        <v>11</v>
      </c>
      <c r="AC95" s="100">
        <f t="shared" si="60"/>
        <v>2</v>
      </c>
      <c r="AD95" s="99">
        <f t="shared" si="65"/>
        <v>11</v>
      </c>
      <c r="AE95" s="100">
        <f t="shared" si="61"/>
        <v>5</v>
      </c>
      <c r="AF95" s="99">
        <f t="shared" si="65"/>
        <v>0</v>
      </c>
      <c r="AG95" s="100">
        <f t="shared" si="62"/>
        <v>0</v>
      </c>
      <c r="AH95" s="99">
        <f t="shared" si="63"/>
        <v>0</v>
      </c>
      <c r="AI95" s="100">
        <f t="shared" si="64"/>
        <v>0</v>
      </c>
    </row>
    <row r="96" ht="15.75" thickTop="1"/>
  </sheetData>
  <sheetProtection/>
  <mergeCells count="318">
    <mergeCell ref="G94:H94"/>
    <mergeCell ref="I94:J94"/>
    <mergeCell ref="K94:L94"/>
    <mergeCell ref="M94:N94"/>
    <mergeCell ref="O94:P94"/>
    <mergeCell ref="G95:H95"/>
    <mergeCell ref="I95:J95"/>
    <mergeCell ref="K95:L95"/>
    <mergeCell ref="M95:N95"/>
    <mergeCell ref="O95:P95"/>
    <mergeCell ref="G92:H92"/>
    <mergeCell ref="I92:J92"/>
    <mergeCell ref="K92:L92"/>
    <mergeCell ref="M92:N92"/>
    <mergeCell ref="O92:P92"/>
    <mergeCell ref="G93:H93"/>
    <mergeCell ref="I93:J93"/>
    <mergeCell ref="K93:L93"/>
    <mergeCell ref="M93:N93"/>
    <mergeCell ref="O93:P93"/>
    <mergeCell ref="G90:H90"/>
    <mergeCell ref="I90:J90"/>
    <mergeCell ref="K90:L90"/>
    <mergeCell ref="M90:N90"/>
    <mergeCell ref="O90:P90"/>
    <mergeCell ref="G91:H91"/>
    <mergeCell ref="I91:J91"/>
    <mergeCell ref="K91:L91"/>
    <mergeCell ref="M91:N91"/>
    <mergeCell ref="O91:P91"/>
    <mergeCell ref="S84:T84"/>
    <mergeCell ref="S85:T85"/>
    <mergeCell ref="S86:T86"/>
    <mergeCell ref="S87:T87"/>
    <mergeCell ref="G89:H89"/>
    <mergeCell ref="I89:J89"/>
    <mergeCell ref="K89:L89"/>
    <mergeCell ref="M89:N89"/>
    <mergeCell ref="O89:P89"/>
    <mergeCell ref="Q89:R89"/>
    <mergeCell ref="E83:F83"/>
    <mergeCell ref="G83:H83"/>
    <mergeCell ref="I83:J83"/>
    <mergeCell ref="K83:L83"/>
    <mergeCell ref="M83:N83"/>
    <mergeCell ref="S83:T83"/>
    <mergeCell ref="K81:N81"/>
    <mergeCell ref="O81:Q81"/>
    <mergeCell ref="R81:T81"/>
    <mergeCell ref="E82:G82"/>
    <mergeCell ref="H82:J82"/>
    <mergeCell ref="K82:N82"/>
    <mergeCell ref="R82:T82"/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E67:F67"/>
    <mergeCell ref="G67:H67"/>
    <mergeCell ref="I67:J67"/>
    <mergeCell ref="K67:L67"/>
    <mergeCell ref="M67:N67"/>
    <mergeCell ref="S67:T67"/>
    <mergeCell ref="K65:N65"/>
    <mergeCell ref="O65:Q65"/>
    <mergeCell ref="R65:T65"/>
    <mergeCell ref="E66:G66"/>
    <mergeCell ref="H66:J66"/>
    <mergeCell ref="K66:N66"/>
    <mergeCell ref="R66:T66"/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5" width="32.140625" style="0" bestFit="1" customWidth="1"/>
    <col min="6" max="7" width="29.8515625" style="0" bestFit="1" customWidth="1"/>
    <col min="8" max="8" width="28.00390625" style="0" bestFit="1" customWidth="1"/>
  </cols>
  <sheetData>
    <row r="1" ht="15.75" thickBot="1"/>
    <row r="2" spans="7:8" ht="15">
      <c r="G2" s="189" t="s">
        <v>6</v>
      </c>
      <c r="H2" s="190"/>
    </row>
    <row r="3" spans="7:8" ht="15">
      <c r="G3" s="109" t="s">
        <v>143</v>
      </c>
      <c r="H3" s="110" t="s">
        <v>119</v>
      </c>
    </row>
    <row r="4" spans="1:8" ht="15.75" thickBot="1">
      <c r="A4" s="111"/>
      <c r="B4" s="112" t="s">
        <v>144</v>
      </c>
      <c r="C4" s="112" t="s">
        <v>145</v>
      </c>
      <c r="D4" s="113" t="s">
        <v>146</v>
      </c>
      <c r="G4" s="114" t="s">
        <v>147</v>
      </c>
      <c r="H4" s="115" t="s">
        <v>148</v>
      </c>
    </row>
    <row r="5" spans="1:5" ht="15">
      <c r="A5" s="116" t="s">
        <v>21</v>
      </c>
      <c r="B5" s="117" t="s">
        <v>149</v>
      </c>
      <c r="C5" s="120" t="s">
        <v>129</v>
      </c>
      <c r="D5" s="121" t="s">
        <v>111</v>
      </c>
      <c r="E5" s="119" t="s">
        <v>129</v>
      </c>
    </row>
    <row r="6" spans="1:6" ht="15">
      <c r="A6" s="116" t="s">
        <v>22</v>
      </c>
      <c r="B6" s="120"/>
      <c r="C6" s="120"/>
      <c r="D6" s="121"/>
      <c r="E6" s="122"/>
      <c r="F6" s="119" t="s">
        <v>129</v>
      </c>
    </row>
    <row r="7" spans="1:7" ht="15">
      <c r="A7" s="123" t="s">
        <v>23</v>
      </c>
      <c r="B7" s="124" t="s">
        <v>158</v>
      </c>
      <c r="C7" s="124" t="s">
        <v>121</v>
      </c>
      <c r="D7" s="125" t="s">
        <v>111</v>
      </c>
      <c r="E7" s="119" t="s">
        <v>121</v>
      </c>
      <c r="F7" s="126" t="s">
        <v>227</v>
      </c>
      <c r="G7" s="127"/>
    </row>
    <row r="8" spans="1:7" ht="15">
      <c r="A8" s="123" t="s">
        <v>24</v>
      </c>
      <c r="B8" s="124" t="s">
        <v>156</v>
      </c>
      <c r="C8" s="124" t="s">
        <v>124</v>
      </c>
      <c r="D8" s="125" t="s">
        <v>13</v>
      </c>
      <c r="E8" s="122" t="s">
        <v>220</v>
      </c>
      <c r="G8" s="119" t="s">
        <v>65</v>
      </c>
    </row>
    <row r="9" spans="1:8" ht="15">
      <c r="A9" s="116" t="s">
        <v>141</v>
      </c>
      <c r="B9" s="117" t="s">
        <v>169</v>
      </c>
      <c r="C9" s="120" t="s">
        <v>128</v>
      </c>
      <c r="D9" s="121" t="s">
        <v>13</v>
      </c>
      <c r="E9" s="119" t="s">
        <v>131</v>
      </c>
      <c r="G9" s="126" t="s">
        <v>248</v>
      </c>
      <c r="H9" s="127"/>
    </row>
    <row r="10" spans="1:8" ht="15">
      <c r="A10" s="116" t="s">
        <v>152</v>
      </c>
      <c r="B10" s="120" t="s">
        <v>171</v>
      </c>
      <c r="C10" s="120" t="s">
        <v>131</v>
      </c>
      <c r="D10" s="121" t="s">
        <v>13</v>
      </c>
      <c r="E10" s="122" t="s">
        <v>221</v>
      </c>
      <c r="F10" s="119" t="s">
        <v>65</v>
      </c>
      <c r="G10" s="127"/>
      <c r="H10" s="127"/>
    </row>
    <row r="11" spans="1:8" ht="15">
      <c r="A11" s="123" t="s">
        <v>153</v>
      </c>
      <c r="B11" s="124"/>
      <c r="C11" s="124"/>
      <c r="D11" s="125"/>
      <c r="E11" s="119" t="s">
        <v>65</v>
      </c>
      <c r="F11" s="122" t="s">
        <v>241</v>
      </c>
      <c r="H11" s="127"/>
    </row>
    <row r="12" spans="1:8" ht="15">
      <c r="A12" s="131" t="s">
        <v>154</v>
      </c>
      <c r="B12" s="132" t="s">
        <v>159</v>
      </c>
      <c r="C12" s="135" t="s">
        <v>65</v>
      </c>
      <c r="D12" s="136" t="s">
        <v>13</v>
      </c>
      <c r="E12" s="122"/>
      <c r="H12" s="130" t="s">
        <v>130</v>
      </c>
    </row>
    <row r="13" spans="1:8" ht="15">
      <c r="A13" s="134"/>
      <c r="B13" s="139"/>
      <c r="C13" s="139"/>
      <c r="D13" s="139"/>
      <c r="F13" s="137"/>
      <c r="G13" s="137"/>
      <c r="H13" s="126" t="s">
        <v>251</v>
      </c>
    </row>
    <row r="14" spans="1:8" ht="15">
      <c r="A14" s="116" t="s">
        <v>161</v>
      </c>
      <c r="B14" s="117" t="s">
        <v>157</v>
      </c>
      <c r="C14" s="120" t="s">
        <v>123</v>
      </c>
      <c r="D14" s="121" t="s">
        <v>107</v>
      </c>
      <c r="E14" s="119" t="s">
        <v>123</v>
      </c>
      <c r="H14" s="138"/>
    </row>
    <row r="15" spans="1:8" ht="15">
      <c r="A15" s="116" t="s">
        <v>162</v>
      </c>
      <c r="B15" s="120"/>
      <c r="C15" s="120"/>
      <c r="D15" s="121"/>
      <c r="E15" s="122"/>
      <c r="F15" s="119" t="s">
        <v>130</v>
      </c>
      <c r="H15" s="138"/>
    </row>
    <row r="16" spans="1:8" ht="15">
      <c r="A16" s="123" t="s">
        <v>163</v>
      </c>
      <c r="B16" s="124" t="s">
        <v>170</v>
      </c>
      <c r="C16" s="124" t="s">
        <v>73</v>
      </c>
      <c r="D16" s="125" t="s">
        <v>74</v>
      </c>
      <c r="E16" s="119" t="s">
        <v>130</v>
      </c>
      <c r="F16" s="126" t="s">
        <v>238</v>
      </c>
      <c r="G16" s="127"/>
      <c r="H16" s="138"/>
    </row>
    <row r="17" spans="1:8" ht="15">
      <c r="A17" s="123" t="s">
        <v>164</v>
      </c>
      <c r="B17" s="128" t="s">
        <v>172</v>
      </c>
      <c r="C17" s="124" t="s">
        <v>130</v>
      </c>
      <c r="D17" s="125" t="s">
        <v>74</v>
      </c>
      <c r="E17" s="122" t="s">
        <v>225</v>
      </c>
      <c r="G17" s="119" t="s">
        <v>130</v>
      </c>
      <c r="H17" s="138"/>
    </row>
    <row r="18" spans="1:8" ht="15">
      <c r="A18" s="116" t="s">
        <v>165</v>
      </c>
      <c r="B18" s="120" t="s">
        <v>160</v>
      </c>
      <c r="C18" s="120" t="s">
        <v>109</v>
      </c>
      <c r="D18" s="121" t="s">
        <v>107</v>
      </c>
      <c r="E18" s="119" t="s">
        <v>84</v>
      </c>
      <c r="G18" s="122" t="s">
        <v>243</v>
      </c>
      <c r="H18" s="137"/>
    </row>
    <row r="19" spans="1:8" ht="15">
      <c r="A19" s="116" t="s">
        <v>166</v>
      </c>
      <c r="B19" s="120" t="s">
        <v>151</v>
      </c>
      <c r="C19" s="120" t="s">
        <v>84</v>
      </c>
      <c r="D19" s="121" t="s">
        <v>13</v>
      </c>
      <c r="E19" s="122" t="s">
        <v>233</v>
      </c>
      <c r="F19" s="119" t="s">
        <v>122</v>
      </c>
      <c r="G19" s="127"/>
      <c r="H19" s="137"/>
    </row>
    <row r="20" spans="1:8" ht="15">
      <c r="A20" s="123" t="s">
        <v>167</v>
      </c>
      <c r="B20" s="124"/>
      <c r="C20" s="124"/>
      <c r="D20" s="125"/>
      <c r="E20" s="119" t="s">
        <v>122</v>
      </c>
      <c r="F20" s="122" t="s">
        <v>235</v>
      </c>
      <c r="H20" s="137"/>
    </row>
    <row r="21" spans="1:8" ht="15">
      <c r="A21" s="131" t="s">
        <v>168</v>
      </c>
      <c r="B21" s="132" t="s">
        <v>150</v>
      </c>
      <c r="C21" s="135" t="s">
        <v>122</v>
      </c>
      <c r="D21" s="136" t="s">
        <v>74</v>
      </c>
      <c r="E21" s="122"/>
      <c r="H21" s="137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Header>&amp;LARF Junior Cup 2013&amp;CMejlans Bollförening r.f.&amp;R&amp;A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135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5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0.625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1814</v>
      </c>
      <c r="C4" s="24" t="s">
        <v>65</v>
      </c>
      <c r="D4" s="25" t="s">
        <v>13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2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2</v>
      </c>
      <c r="S4" s="158">
        <v>1</v>
      </c>
      <c r="T4" s="159"/>
      <c r="V4" s="34">
        <f>+V10+V12+V14</f>
        <v>90</v>
      </c>
      <c r="W4" s="35">
        <f>+W10+W12+W14</f>
        <v>75</v>
      </c>
      <c r="X4" s="36">
        <f>+V4-W4</f>
        <v>15</v>
      </c>
    </row>
    <row r="5" spans="1:24" ht="15">
      <c r="A5" s="37" t="s">
        <v>22</v>
      </c>
      <c r="B5" s="24">
        <v>1550</v>
      </c>
      <c r="C5" s="24" t="s">
        <v>110</v>
      </c>
      <c r="D5" s="38" t="s">
        <v>111</v>
      </c>
      <c r="E5" s="39">
        <f>+R14</f>
        <v>0</v>
      </c>
      <c r="F5" s="40">
        <f>+Q14</f>
        <v>3</v>
      </c>
      <c r="G5" s="41"/>
      <c r="H5" s="42"/>
      <c r="I5" s="39">
        <f>Q13</f>
        <v>0</v>
      </c>
      <c r="J5" s="40">
        <f>R13</f>
        <v>3</v>
      </c>
      <c r="K5" s="39">
        <f>Q11</f>
      </c>
      <c r="L5" s="40">
        <f>R11</f>
      </c>
      <c r="M5" s="39"/>
      <c r="N5" s="40"/>
      <c r="O5" s="30">
        <f>IF(SUM(E5:N5)=0,"",COUNTIF(H4:H7,"3"))</f>
        <v>0</v>
      </c>
      <c r="P5" s="31">
        <f>IF(SUM(F5:O5)=0,"",COUNTIF(G4:G7,"3"))</f>
        <v>2</v>
      </c>
      <c r="Q5" s="32">
        <f>IF(SUM(E5:N5)=0,"",SUM(H4:H7))</f>
        <v>0</v>
      </c>
      <c r="R5" s="33">
        <f>IF(SUM(E5:N5)=0,"",SUM(G4:G7))</f>
        <v>6</v>
      </c>
      <c r="S5" s="158">
        <v>3</v>
      </c>
      <c r="T5" s="159"/>
      <c r="V5" s="34">
        <f>+V11+V13+W14</f>
        <v>39</v>
      </c>
      <c r="W5" s="35">
        <f>+W11+W13+V14</f>
        <v>67</v>
      </c>
      <c r="X5" s="36">
        <f>+V5-W5</f>
        <v>-28</v>
      </c>
    </row>
    <row r="6" spans="1:24" ht="15">
      <c r="A6" s="37" t="s">
        <v>23</v>
      </c>
      <c r="B6" s="24"/>
      <c r="C6" s="24" t="s">
        <v>131</v>
      </c>
      <c r="D6" s="38" t="s">
        <v>13</v>
      </c>
      <c r="E6" s="39">
        <f>+R10</f>
        <v>2</v>
      </c>
      <c r="F6" s="40">
        <f>+Q10</f>
        <v>3</v>
      </c>
      <c r="G6" s="39">
        <f>R13</f>
        <v>3</v>
      </c>
      <c r="H6" s="40">
        <f>Q13</f>
        <v>0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1</v>
      </c>
      <c r="P6" s="31">
        <f>IF(SUM(F6:O6)=0,"",COUNTIF(I4:I7,"3"))</f>
        <v>1</v>
      </c>
      <c r="Q6" s="32">
        <f>IF(SUM(E6:N6)=0,"",SUM(J4:J7))</f>
        <v>5</v>
      </c>
      <c r="R6" s="33">
        <f>IF(SUM(E6:N6)=0,"",SUM(I4:I7))</f>
        <v>3</v>
      </c>
      <c r="S6" s="158">
        <v>2</v>
      </c>
      <c r="T6" s="159"/>
      <c r="V6" s="34">
        <f>+W10+W13+V15</f>
        <v>86</v>
      </c>
      <c r="W6" s="35">
        <f>+V10+V13+W15</f>
        <v>73</v>
      </c>
      <c r="X6" s="36">
        <f>+V6-W6</f>
        <v>13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Eriksson Pihla</v>
      </c>
      <c r="D10" s="71" t="str">
        <f>IF(C6&gt;"",C6,"")</f>
        <v>Vastavuo Milla-Mari</v>
      </c>
      <c r="E10" s="56"/>
      <c r="F10" s="72"/>
      <c r="G10" s="155">
        <v>11</v>
      </c>
      <c r="H10" s="156"/>
      <c r="I10" s="153">
        <v>9</v>
      </c>
      <c r="J10" s="154"/>
      <c r="K10" s="153">
        <v>-12</v>
      </c>
      <c r="L10" s="154"/>
      <c r="M10" s="153">
        <v>-9</v>
      </c>
      <c r="N10" s="154"/>
      <c r="O10" s="157">
        <v>8</v>
      </c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2</v>
      </c>
      <c r="S10" s="75"/>
      <c r="T10" s="76"/>
      <c r="V10" s="77">
        <f aca="true" t="shared" si="2" ref="V10:W15">+Z10+AB10+AD10+AF10+AH10</f>
        <v>56</v>
      </c>
      <c r="W10" s="78">
        <f t="shared" si="2"/>
        <v>53</v>
      </c>
      <c r="X10" s="79">
        <f aca="true" t="shared" si="3" ref="X10:X15">+V10-W10</f>
        <v>3</v>
      </c>
      <c r="Z10" s="80">
        <f>IF(G10="",0,IF(LEFT(G10,1)="-",ABS(G10),(IF(G10&gt;9,G10+2,11))))</f>
        <v>13</v>
      </c>
      <c r="AA10" s="81">
        <f aca="true" t="shared" si="4" ref="AA10:AA15">IF(G10="",0,IF(LEFT(G10,1)="-",(IF(ABS(G10)&gt;9,(ABS(G10)+2),11)),G10))</f>
        <v>11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9</v>
      </c>
      <c r="AD10" s="80">
        <f>IF(K10="",0,IF(LEFT(K10,1)="-",ABS(K10),(IF(K10&gt;9,K10+2,11))))</f>
        <v>12</v>
      </c>
      <c r="AE10" s="81">
        <f aca="true" t="shared" si="6" ref="AE10:AE15">IF(K10="",0,IF(LEFT(K10,1)="-",(IF(ABS(K10)&gt;9,(ABS(K10)+2),11)),K10))</f>
        <v>14</v>
      </c>
      <c r="AF10" s="80">
        <f>IF(M10="",0,IF(LEFT(M10,1)="-",ABS(M10),(IF(M10&gt;9,M10+2,11))))</f>
        <v>9</v>
      </c>
      <c r="AG10" s="81">
        <f aca="true" t="shared" si="7" ref="AG10:AG15">IF(M10="",0,IF(LEFT(M10,1)="-",(IF(ABS(M10)&gt;9,(ABS(M10)+2),11)),M10))</f>
        <v>11</v>
      </c>
      <c r="AH10" s="80">
        <f aca="true" t="shared" si="8" ref="AH10:AH15">IF(O10="",0,IF(LEFT(O10,1)="-",ABS(O10),(IF(O10&gt;9,O10+2,11))))</f>
        <v>11</v>
      </c>
      <c r="AI10" s="81">
        <f aca="true" t="shared" si="9" ref="AI10:AI15">IF(O10="",0,IF(LEFT(O10,1)="-",(IF(ABS(O10)&gt;9,(ABS(O10)+2),11)),O10))</f>
        <v>8</v>
      </c>
    </row>
    <row r="11" spans="1:35" ht="15.75" outlineLevel="1">
      <c r="A11" s="69" t="s">
        <v>41</v>
      </c>
      <c r="B11" s="105"/>
      <c r="C11" s="70" t="str">
        <f>IF(C5&gt;"",C5,"")</f>
        <v>Morozova Inna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Eriksson Pihla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Morozova Inna</v>
      </c>
      <c r="D13" s="82" t="str">
        <f>IF(C6&gt;"",C6,"")</f>
        <v>Vastavuo Milla-Mari</v>
      </c>
      <c r="E13" s="56"/>
      <c r="F13" s="72"/>
      <c r="G13" s="153">
        <v>-6</v>
      </c>
      <c r="H13" s="154"/>
      <c r="I13" s="153">
        <v>-7</v>
      </c>
      <c r="J13" s="154"/>
      <c r="K13" s="153">
        <v>-4</v>
      </c>
      <c r="L13" s="154"/>
      <c r="M13" s="153"/>
      <c r="N13" s="154"/>
      <c r="O13" s="153"/>
      <c r="P13" s="154"/>
      <c r="Q13" s="73">
        <f t="shared" si="0"/>
        <v>0</v>
      </c>
      <c r="R13" s="74">
        <f t="shared" si="1"/>
        <v>3</v>
      </c>
      <c r="S13" s="84"/>
      <c r="T13" s="85"/>
      <c r="V13" s="77">
        <f t="shared" si="2"/>
        <v>17</v>
      </c>
      <c r="W13" s="78">
        <f t="shared" si="2"/>
        <v>33</v>
      </c>
      <c r="X13" s="79">
        <f t="shared" si="3"/>
        <v>-16</v>
      </c>
      <c r="Z13" s="86">
        <f t="shared" si="10"/>
        <v>6</v>
      </c>
      <c r="AA13" s="87">
        <f t="shared" si="4"/>
        <v>11</v>
      </c>
      <c r="AB13" s="86">
        <f t="shared" si="10"/>
        <v>7</v>
      </c>
      <c r="AC13" s="87">
        <f t="shared" si="5"/>
        <v>11</v>
      </c>
      <c r="AD13" s="86">
        <f t="shared" si="10"/>
        <v>4</v>
      </c>
      <c r="AE13" s="87">
        <f t="shared" si="6"/>
        <v>11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Eriksson Pihla</v>
      </c>
      <c r="D14" s="82" t="str">
        <f>IF(C5&gt;"",C5,"")</f>
        <v>Morozova Inna</v>
      </c>
      <c r="E14" s="83"/>
      <c r="F14" s="72"/>
      <c r="G14" s="146">
        <v>7</v>
      </c>
      <c r="H14" s="147"/>
      <c r="I14" s="146">
        <v>10</v>
      </c>
      <c r="J14" s="147"/>
      <c r="K14" s="148">
        <v>5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34</v>
      </c>
      <c r="W14" s="78">
        <f t="shared" si="2"/>
        <v>22</v>
      </c>
      <c r="X14" s="79">
        <f t="shared" si="3"/>
        <v>12</v>
      </c>
      <c r="Z14" s="86">
        <f t="shared" si="10"/>
        <v>11</v>
      </c>
      <c r="AA14" s="87">
        <f t="shared" si="4"/>
        <v>7</v>
      </c>
      <c r="AB14" s="86">
        <f t="shared" si="10"/>
        <v>12</v>
      </c>
      <c r="AC14" s="87">
        <f t="shared" si="5"/>
        <v>10</v>
      </c>
      <c r="AD14" s="86">
        <f t="shared" si="10"/>
        <v>11</v>
      </c>
      <c r="AE14" s="87">
        <f t="shared" si="6"/>
        <v>5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Vastavuo Milla-Mari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5.75" thickTop="1"/>
  </sheetData>
  <sheetProtection/>
  <mergeCells count="53"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136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0.4166666666666667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2042</v>
      </c>
      <c r="C4" s="24" t="s">
        <v>137</v>
      </c>
      <c r="D4" s="25" t="s">
        <v>138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66</v>
      </c>
      <c r="W4" s="35">
        <f>+W10+W12+W14</f>
        <v>37</v>
      </c>
      <c r="X4" s="36">
        <f>+V4-W4</f>
        <v>29</v>
      </c>
    </row>
    <row r="5" spans="1:24" ht="15">
      <c r="A5" s="37" t="s">
        <v>22</v>
      </c>
      <c r="B5" s="24">
        <v>1920</v>
      </c>
      <c r="C5" s="24" t="s">
        <v>140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2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5</v>
      </c>
      <c r="S5" s="158">
        <v>2</v>
      </c>
      <c r="T5" s="159"/>
      <c r="V5" s="34">
        <f>+V11+V13+W14</f>
        <v>65</v>
      </c>
      <c r="W5" s="35">
        <f>+W11+W13+V14</f>
        <v>70</v>
      </c>
      <c r="X5" s="36">
        <f>+V5-W5</f>
        <v>-5</v>
      </c>
    </row>
    <row r="6" spans="1:24" ht="15">
      <c r="A6" s="37" t="s">
        <v>23</v>
      </c>
      <c r="B6" s="24">
        <v>1811</v>
      </c>
      <c r="C6" s="24" t="s">
        <v>128</v>
      </c>
      <c r="D6" s="38" t="s">
        <v>13</v>
      </c>
      <c r="E6" s="39">
        <f>+R10</f>
        <v>0</v>
      </c>
      <c r="F6" s="40">
        <f>+Q10</f>
        <v>3</v>
      </c>
      <c r="G6" s="39">
        <f>R13</f>
        <v>2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2</v>
      </c>
      <c r="R6" s="33">
        <f>IF(SUM(E6:N6)=0,"",SUM(I4:I7))</f>
        <v>6</v>
      </c>
      <c r="S6" s="158">
        <v>3</v>
      </c>
      <c r="T6" s="159"/>
      <c r="V6" s="34">
        <f>+W10+W13+V15</f>
        <v>58</v>
      </c>
      <c r="W6" s="35">
        <f>+V10+V13+W15</f>
        <v>82</v>
      </c>
      <c r="X6" s="36">
        <f>+V6-W6</f>
        <v>-24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customHeight="1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customHeight="1" outlineLevel="1">
      <c r="A10" s="69" t="s">
        <v>40</v>
      </c>
      <c r="B10" s="105"/>
      <c r="C10" s="70" t="str">
        <f>IF(C4&gt;"",C4,"")</f>
        <v>Mustonen Aleksi</v>
      </c>
      <c r="D10" s="71" t="str">
        <f>IF(C6&gt;"",C6,"")</f>
        <v>Abaijon-Nurmisuo Samuel</v>
      </c>
      <c r="E10" s="56"/>
      <c r="F10" s="72"/>
      <c r="G10" s="155">
        <v>4</v>
      </c>
      <c r="H10" s="156"/>
      <c r="I10" s="153">
        <v>8</v>
      </c>
      <c r="J10" s="154"/>
      <c r="K10" s="153">
        <v>9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21</v>
      </c>
      <c r="X10" s="79">
        <f aca="true" t="shared" si="3" ref="X10:X15">+V10-W10</f>
        <v>12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4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8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9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41</v>
      </c>
      <c r="B11" s="105"/>
      <c r="C11" s="70" t="str">
        <f>IF(C5&gt;"",C5,"")</f>
        <v>Abramson Martin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42</v>
      </c>
      <c r="B12" s="105"/>
      <c r="C12" s="88" t="str">
        <f>IF(C4&gt;"",C4,"")</f>
        <v>Mustonen Aleksi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43</v>
      </c>
      <c r="B13" s="105"/>
      <c r="C13" s="70" t="str">
        <f>IF(C5&gt;"",C5,"")</f>
        <v>Abramson Martin</v>
      </c>
      <c r="D13" s="82" t="str">
        <f>IF(C6&gt;"",C6,"")</f>
        <v>Abaijon-Nurmisuo Samuel</v>
      </c>
      <c r="E13" s="56"/>
      <c r="F13" s="72"/>
      <c r="G13" s="153">
        <v>5</v>
      </c>
      <c r="H13" s="154"/>
      <c r="I13" s="153">
        <v>-9</v>
      </c>
      <c r="J13" s="154"/>
      <c r="K13" s="153">
        <v>-7</v>
      </c>
      <c r="L13" s="154"/>
      <c r="M13" s="153">
        <v>5</v>
      </c>
      <c r="N13" s="154"/>
      <c r="O13" s="153">
        <v>5</v>
      </c>
      <c r="P13" s="154"/>
      <c r="Q13" s="73">
        <f t="shared" si="0"/>
        <v>3</v>
      </c>
      <c r="R13" s="74">
        <f t="shared" si="1"/>
        <v>2</v>
      </c>
      <c r="S13" s="84"/>
      <c r="T13" s="85"/>
      <c r="V13" s="77">
        <f t="shared" si="2"/>
        <v>49</v>
      </c>
      <c r="W13" s="78">
        <f t="shared" si="2"/>
        <v>37</v>
      </c>
      <c r="X13" s="79">
        <f t="shared" si="3"/>
        <v>12</v>
      </c>
      <c r="Z13" s="86">
        <f t="shared" si="10"/>
        <v>11</v>
      </c>
      <c r="AA13" s="87">
        <f t="shared" si="4"/>
        <v>5</v>
      </c>
      <c r="AB13" s="86">
        <f t="shared" si="10"/>
        <v>9</v>
      </c>
      <c r="AC13" s="87">
        <f t="shared" si="5"/>
        <v>11</v>
      </c>
      <c r="AD13" s="86">
        <f t="shared" si="10"/>
        <v>7</v>
      </c>
      <c r="AE13" s="87">
        <f t="shared" si="6"/>
        <v>11</v>
      </c>
      <c r="AF13" s="86">
        <f t="shared" si="10"/>
        <v>11</v>
      </c>
      <c r="AG13" s="87">
        <f t="shared" si="7"/>
        <v>5</v>
      </c>
      <c r="AH13" s="86">
        <f t="shared" si="8"/>
        <v>11</v>
      </c>
      <c r="AI13" s="87">
        <f t="shared" si="9"/>
        <v>5</v>
      </c>
    </row>
    <row r="14" spans="1:35" ht="15.75" customHeight="1" outlineLevel="1">
      <c r="A14" s="69" t="s">
        <v>44</v>
      </c>
      <c r="B14" s="105"/>
      <c r="C14" s="70" t="str">
        <f>IF(C4&gt;"",C4,"")</f>
        <v>Mustonen Aleksi</v>
      </c>
      <c r="D14" s="82" t="str">
        <f>IF(C5&gt;"",C5,"")</f>
        <v>Abramson Martin</v>
      </c>
      <c r="E14" s="83"/>
      <c r="F14" s="72"/>
      <c r="G14" s="146">
        <v>6</v>
      </c>
      <c r="H14" s="147"/>
      <c r="I14" s="146">
        <v>5</v>
      </c>
      <c r="J14" s="147"/>
      <c r="K14" s="148">
        <v>5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16</v>
      </c>
      <c r="X14" s="79">
        <f t="shared" si="3"/>
        <v>17</v>
      </c>
      <c r="Z14" s="86">
        <f t="shared" si="10"/>
        <v>11</v>
      </c>
      <c r="AA14" s="87">
        <f t="shared" si="4"/>
        <v>6</v>
      </c>
      <c r="AB14" s="86">
        <f t="shared" si="10"/>
        <v>11</v>
      </c>
      <c r="AC14" s="87">
        <f t="shared" si="5"/>
        <v>5</v>
      </c>
      <c r="AD14" s="86">
        <f t="shared" si="10"/>
        <v>11</v>
      </c>
      <c r="AE14" s="87">
        <f t="shared" si="6"/>
        <v>5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customHeight="1" outlineLevel="1" thickBot="1">
      <c r="A15" s="90" t="s">
        <v>45</v>
      </c>
      <c r="B15" s="106"/>
      <c r="C15" s="91" t="str">
        <f>IF(C6&gt;"",C6,"")</f>
        <v>Abaijon-Nurmisuo Samuel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136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10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0.4166666666666667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2003</v>
      </c>
      <c r="C20" s="24" t="s">
        <v>139</v>
      </c>
      <c r="D20" s="25" t="s">
        <v>59</v>
      </c>
      <c r="E20" s="26"/>
      <c r="F20" s="27"/>
      <c r="G20" s="28">
        <f>+Q30</f>
        <v>1</v>
      </c>
      <c r="H20" s="29">
        <f>+R30</f>
        <v>3</v>
      </c>
      <c r="I20" s="28">
        <f>Q26</f>
        <v>3</v>
      </c>
      <c r="J20" s="29">
        <f>R26</f>
        <v>1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1</v>
      </c>
      <c r="Q20" s="32">
        <f>IF(SUM(E20:N20)=0,"",SUM(F20:F23))</f>
        <v>7</v>
      </c>
      <c r="R20" s="33">
        <f>IF(SUM(E20:N20)=0,"",SUM(E20:E23))</f>
        <v>4</v>
      </c>
      <c r="S20" s="158">
        <v>2</v>
      </c>
      <c r="T20" s="159"/>
      <c r="V20" s="34">
        <f>+V26+V28+V30</f>
        <v>113</v>
      </c>
      <c r="W20" s="35">
        <f>+W26+W28+W30</f>
        <v>95</v>
      </c>
      <c r="X20" s="36">
        <f>+V20-W20</f>
        <v>18</v>
      </c>
    </row>
    <row r="21" spans="1:24" ht="15">
      <c r="A21" s="37" t="s">
        <v>22</v>
      </c>
      <c r="B21" s="24">
        <v>1889</v>
      </c>
      <c r="C21" s="24" t="s">
        <v>129</v>
      </c>
      <c r="D21" s="38" t="s">
        <v>111</v>
      </c>
      <c r="E21" s="39">
        <f>+R30</f>
        <v>3</v>
      </c>
      <c r="F21" s="40">
        <f>+Q30</f>
        <v>1</v>
      </c>
      <c r="G21" s="41"/>
      <c r="H21" s="42"/>
      <c r="I21" s="39">
        <f>Q29</f>
        <v>3</v>
      </c>
      <c r="J21" s="40">
        <f>R29</f>
        <v>1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3</v>
      </c>
      <c r="P21" s="31">
        <f>IF(SUM(F21:O21)=0,"",COUNTIF(G20:G23,"3"))</f>
        <v>0</v>
      </c>
      <c r="Q21" s="32">
        <f>IF(SUM(E21:N21)=0,"",SUM(H20:H23))</f>
        <v>9</v>
      </c>
      <c r="R21" s="33">
        <f>IF(SUM(E21:N21)=0,"",SUM(G20:G23))</f>
        <v>2</v>
      </c>
      <c r="S21" s="158">
        <v>1</v>
      </c>
      <c r="T21" s="159"/>
      <c r="V21" s="34">
        <f>+V27+V29+W30</f>
        <v>122</v>
      </c>
      <c r="W21" s="35">
        <f>+W27+W29+V30</f>
        <v>85</v>
      </c>
      <c r="X21" s="36">
        <f>+V21-W21</f>
        <v>37</v>
      </c>
    </row>
    <row r="22" spans="1:24" ht="15">
      <c r="A22" s="37" t="s">
        <v>23</v>
      </c>
      <c r="B22" s="24">
        <v>1806</v>
      </c>
      <c r="C22" s="24" t="s">
        <v>130</v>
      </c>
      <c r="D22" s="38" t="s">
        <v>74</v>
      </c>
      <c r="E22" s="39">
        <f>+R26</f>
        <v>1</v>
      </c>
      <c r="F22" s="40">
        <f>+Q26</f>
        <v>3</v>
      </c>
      <c r="G22" s="39">
        <f>R29</f>
        <v>1</v>
      </c>
      <c r="H22" s="40">
        <f>Q29</f>
        <v>3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1</v>
      </c>
      <c r="P22" s="31">
        <f>IF(SUM(F22:O22)=0,"",COUNTIF(I20:I23,"3"))</f>
        <v>2</v>
      </c>
      <c r="Q22" s="32">
        <f>IF(SUM(E22:N22)=0,"",SUM(J20:J23))</f>
        <v>5</v>
      </c>
      <c r="R22" s="33">
        <f>IF(SUM(E22:N22)=0,"",SUM(I20:I23))</f>
        <v>6</v>
      </c>
      <c r="S22" s="158">
        <v>3</v>
      </c>
      <c r="T22" s="159"/>
      <c r="V22" s="34">
        <f>+W26+W29+V31</f>
        <v>100</v>
      </c>
      <c r="W22" s="35">
        <f>+V26+V29+W31</f>
        <v>111</v>
      </c>
      <c r="X22" s="36">
        <f>+V22-W22</f>
        <v>-11</v>
      </c>
    </row>
    <row r="23" spans="1:24" ht="15.75" thickBot="1">
      <c r="A23" s="43" t="s">
        <v>24</v>
      </c>
      <c r="B23" s="44">
        <v>1506</v>
      </c>
      <c r="C23" s="44" t="s">
        <v>134</v>
      </c>
      <c r="D23" s="45" t="s">
        <v>51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160">
        <v>4</v>
      </c>
      <c r="T23" s="161"/>
      <c r="V23" s="34">
        <f>+W27+W28+W31</f>
        <v>55</v>
      </c>
      <c r="W23" s="35">
        <f>+V27+V28+V31</f>
        <v>99</v>
      </c>
      <c r="X23" s="36">
        <f>+V23-W23</f>
        <v>-44</v>
      </c>
    </row>
    <row r="24" spans="1:25" ht="16.5" customHeight="1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customHeight="1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customHeight="1" outlineLevel="1">
      <c r="A26" s="69" t="s">
        <v>40</v>
      </c>
      <c r="B26" s="105"/>
      <c r="C26" s="70" t="str">
        <f>IF(C20&gt;"",C20,"")</f>
        <v>Jokinen Janne</v>
      </c>
      <c r="D26" s="71" t="str">
        <f>IF(C22&gt;"",C22,"")</f>
        <v>Pitkänen Toni</v>
      </c>
      <c r="E26" s="56"/>
      <c r="F26" s="72"/>
      <c r="G26" s="155">
        <v>8</v>
      </c>
      <c r="H26" s="156"/>
      <c r="I26" s="153">
        <v>6</v>
      </c>
      <c r="J26" s="154"/>
      <c r="K26" s="153">
        <v>-4</v>
      </c>
      <c r="L26" s="154"/>
      <c r="M26" s="153">
        <v>12</v>
      </c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1</v>
      </c>
      <c r="S26" s="75"/>
      <c r="T26" s="76"/>
      <c r="V26" s="77">
        <f aca="true" t="shared" si="13" ref="V26:W31">+Z26+AB26+AD26+AF26+AH26</f>
        <v>40</v>
      </c>
      <c r="W26" s="78">
        <f t="shared" si="13"/>
        <v>37</v>
      </c>
      <c r="X26" s="79">
        <f aca="true" t="shared" si="14" ref="X26:X31">+V26-W26</f>
        <v>3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8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6</v>
      </c>
      <c r="AD26" s="80">
        <f>IF(K26="",0,IF(LEFT(K26,1)="-",ABS(K26),(IF(K26&gt;9,K26+2,11))))</f>
        <v>4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14</v>
      </c>
      <c r="AG26" s="81">
        <f aca="true" t="shared" si="18" ref="AG26:AG31">IF(M26="",0,IF(LEFT(M26,1)="-",(IF(ABS(M26)&gt;9,(ABS(M26)+2),11)),M26))</f>
        <v>12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customHeight="1" outlineLevel="1">
      <c r="A27" s="69" t="s">
        <v>41</v>
      </c>
      <c r="B27" s="105"/>
      <c r="C27" s="70" t="str">
        <f>IF(C21&gt;"",C21,"")</f>
        <v>Miheev Daniil</v>
      </c>
      <c r="D27" s="82" t="str">
        <f>IF(C23&gt;"",C23,"")</f>
        <v>Titievskij Alexei</v>
      </c>
      <c r="E27" s="83"/>
      <c r="F27" s="72"/>
      <c r="G27" s="146">
        <v>6</v>
      </c>
      <c r="H27" s="147"/>
      <c r="I27" s="146">
        <v>4</v>
      </c>
      <c r="J27" s="147"/>
      <c r="K27" s="146">
        <v>5</v>
      </c>
      <c r="L27" s="147"/>
      <c r="M27" s="146"/>
      <c r="N27" s="147"/>
      <c r="O27" s="146"/>
      <c r="P27" s="147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15</v>
      </c>
      <c r="X27" s="79">
        <f t="shared" si="14"/>
        <v>18</v>
      </c>
      <c r="Z27" s="86">
        <f>IF(G27="",0,IF(LEFT(G27,1)="-",ABS(G27),(IF(G27&gt;9,G27+2,11))))</f>
        <v>11</v>
      </c>
      <c r="AA27" s="87">
        <f t="shared" si="15"/>
        <v>6</v>
      </c>
      <c r="AB27" s="86">
        <f>IF(I27="",0,IF(LEFT(I27,1)="-",ABS(I27),(IF(I27&gt;9,I27+2,11))))</f>
        <v>11</v>
      </c>
      <c r="AC27" s="87">
        <f t="shared" si="16"/>
        <v>4</v>
      </c>
      <c r="AD27" s="86">
        <f>IF(K27="",0,IF(LEFT(K27,1)="-",ABS(K27),(IF(K27&gt;9,K27+2,11))))</f>
        <v>11</v>
      </c>
      <c r="AE27" s="87">
        <f t="shared" si="17"/>
        <v>5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customHeight="1" outlineLevel="1" thickBot="1">
      <c r="A28" s="69" t="s">
        <v>42</v>
      </c>
      <c r="B28" s="105"/>
      <c r="C28" s="88" t="str">
        <f>IF(C20&gt;"",C20,"")</f>
        <v>Jokinen Janne</v>
      </c>
      <c r="D28" s="89" t="str">
        <f>IF(C23&gt;"",C23,"")</f>
        <v>Titievskij Alexei</v>
      </c>
      <c r="E28" s="64"/>
      <c r="F28" s="65"/>
      <c r="G28" s="151">
        <v>3</v>
      </c>
      <c r="H28" s="152"/>
      <c r="I28" s="151">
        <v>7</v>
      </c>
      <c r="J28" s="152"/>
      <c r="K28" s="151">
        <v>4</v>
      </c>
      <c r="L28" s="152"/>
      <c r="M28" s="151"/>
      <c r="N28" s="152"/>
      <c r="O28" s="151"/>
      <c r="P28" s="15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14</v>
      </c>
      <c r="X28" s="79">
        <f t="shared" si="14"/>
        <v>19</v>
      </c>
      <c r="Z28" s="86">
        <f aca="true" t="shared" si="21" ref="Z28:AF31">IF(G28="",0,IF(LEFT(G28,1)="-",ABS(G28),(IF(G28&gt;9,G28+2,11))))</f>
        <v>11</v>
      </c>
      <c r="AA28" s="87">
        <f t="shared" si="15"/>
        <v>3</v>
      </c>
      <c r="AB28" s="86">
        <f t="shared" si="21"/>
        <v>11</v>
      </c>
      <c r="AC28" s="87">
        <f t="shared" si="16"/>
        <v>7</v>
      </c>
      <c r="AD28" s="86">
        <f t="shared" si="21"/>
        <v>11</v>
      </c>
      <c r="AE28" s="87">
        <f t="shared" si="17"/>
        <v>4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customHeight="1" outlineLevel="1">
      <c r="A29" s="69" t="s">
        <v>43</v>
      </c>
      <c r="B29" s="105"/>
      <c r="C29" s="70" t="str">
        <f>IF(C21&gt;"",C21,"")</f>
        <v>Miheev Daniil</v>
      </c>
      <c r="D29" s="82" t="str">
        <f>IF(C22&gt;"",C22,"")</f>
        <v>Pitkänen Toni</v>
      </c>
      <c r="E29" s="56"/>
      <c r="F29" s="72"/>
      <c r="G29" s="153">
        <v>4</v>
      </c>
      <c r="H29" s="154"/>
      <c r="I29" s="153">
        <v>-10</v>
      </c>
      <c r="J29" s="154"/>
      <c r="K29" s="153">
        <v>3</v>
      </c>
      <c r="L29" s="154"/>
      <c r="M29" s="153">
        <v>11</v>
      </c>
      <c r="N29" s="154"/>
      <c r="O29" s="153"/>
      <c r="P29" s="154"/>
      <c r="Q29" s="73">
        <f t="shared" si="11"/>
        <v>3</v>
      </c>
      <c r="R29" s="74">
        <f t="shared" si="12"/>
        <v>1</v>
      </c>
      <c r="S29" s="84"/>
      <c r="T29" s="85"/>
      <c r="V29" s="77">
        <f t="shared" si="13"/>
        <v>45</v>
      </c>
      <c r="W29" s="78">
        <f t="shared" si="13"/>
        <v>30</v>
      </c>
      <c r="X29" s="79">
        <f t="shared" si="14"/>
        <v>15</v>
      </c>
      <c r="Z29" s="86">
        <f t="shared" si="21"/>
        <v>11</v>
      </c>
      <c r="AA29" s="87">
        <f t="shared" si="15"/>
        <v>4</v>
      </c>
      <c r="AB29" s="86">
        <f t="shared" si="21"/>
        <v>10</v>
      </c>
      <c r="AC29" s="87">
        <f t="shared" si="16"/>
        <v>12</v>
      </c>
      <c r="AD29" s="86">
        <f t="shared" si="21"/>
        <v>11</v>
      </c>
      <c r="AE29" s="87">
        <f t="shared" si="17"/>
        <v>3</v>
      </c>
      <c r="AF29" s="86">
        <f t="shared" si="21"/>
        <v>13</v>
      </c>
      <c r="AG29" s="87">
        <f t="shared" si="18"/>
        <v>11</v>
      </c>
      <c r="AH29" s="86">
        <f t="shared" si="19"/>
        <v>0</v>
      </c>
      <c r="AI29" s="87">
        <f t="shared" si="20"/>
        <v>0</v>
      </c>
    </row>
    <row r="30" spans="1:35" ht="15.75" customHeight="1" outlineLevel="1">
      <c r="A30" s="69" t="s">
        <v>44</v>
      </c>
      <c r="B30" s="105"/>
      <c r="C30" s="70" t="str">
        <f>IF(C20&gt;"",C20,"")</f>
        <v>Jokinen Janne</v>
      </c>
      <c r="D30" s="82" t="str">
        <f>IF(C21&gt;"",C21,"")</f>
        <v>Miheev Daniil</v>
      </c>
      <c r="E30" s="83"/>
      <c r="F30" s="72"/>
      <c r="G30" s="146">
        <v>-9</v>
      </c>
      <c r="H30" s="147"/>
      <c r="I30" s="146">
        <v>9</v>
      </c>
      <c r="J30" s="147"/>
      <c r="K30" s="148">
        <v>-11</v>
      </c>
      <c r="L30" s="147"/>
      <c r="M30" s="146">
        <v>-9</v>
      </c>
      <c r="N30" s="147"/>
      <c r="O30" s="146"/>
      <c r="P30" s="147"/>
      <c r="Q30" s="73">
        <f t="shared" si="11"/>
        <v>1</v>
      </c>
      <c r="R30" s="74">
        <f t="shared" si="12"/>
        <v>3</v>
      </c>
      <c r="S30" s="84"/>
      <c r="T30" s="85"/>
      <c r="V30" s="77">
        <f t="shared" si="13"/>
        <v>40</v>
      </c>
      <c r="W30" s="78">
        <f t="shared" si="13"/>
        <v>44</v>
      </c>
      <c r="X30" s="79">
        <f t="shared" si="14"/>
        <v>-4</v>
      </c>
      <c r="Z30" s="86">
        <f t="shared" si="21"/>
        <v>9</v>
      </c>
      <c r="AA30" s="87">
        <f t="shared" si="15"/>
        <v>11</v>
      </c>
      <c r="AB30" s="86">
        <f t="shared" si="21"/>
        <v>11</v>
      </c>
      <c r="AC30" s="87">
        <f t="shared" si="16"/>
        <v>9</v>
      </c>
      <c r="AD30" s="86">
        <f t="shared" si="21"/>
        <v>11</v>
      </c>
      <c r="AE30" s="87">
        <f t="shared" si="17"/>
        <v>13</v>
      </c>
      <c r="AF30" s="86">
        <f t="shared" si="21"/>
        <v>9</v>
      </c>
      <c r="AG30" s="87">
        <f t="shared" si="18"/>
        <v>11</v>
      </c>
      <c r="AH30" s="86">
        <f t="shared" si="19"/>
        <v>0</v>
      </c>
      <c r="AI30" s="87">
        <f t="shared" si="20"/>
        <v>0</v>
      </c>
    </row>
    <row r="31" spans="1:35" ht="16.5" customHeight="1" outlineLevel="1" thickBot="1">
      <c r="A31" s="90" t="s">
        <v>45</v>
      </c>
      <c r="B31" s="106"/>
      <c r="C31" s="91" t="str">
        <f>IF(C22&gt;"",C22,"")</f>
        <v>Pitkänen Toni</v>
      </c>
      <c r="D31" s="92" t="str">
        <f>IF(C23&gt;"",C23,"")</f>
        <v>Titievskij Alexei</v>
      </c>
      <c r="E31" s="93"/>
      <c r="F31" s="94"/>
      <c r="G31" s="149">
        <v>8</v>
      </c>
      <c r="H31" s="150"/>
      <c r="I31" s="149">
        <v>9</v>
      </c>
      <c r="J31" s="150"/>
      <c r="K31" s="149">
        <v>9</v>
      </c>
      <c r="L31" s="150"/>
      <c r="M31" s="149"/>
      <c r="N31" s="150"/>
      <c r="O31" s="149"/>
      <c r="P31" s="150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26</v>
      </c>
      <c r="X31" s="79">
        <f t="shared" si="14"/>
        <v>7</v>
      </c>
      <c r="Z31" s="99">
        <f t="shared" si="21"/>
        <v>11</v>
      </c>
      <c r="AA31" s="100">
        <f t="shared" si="15"/>
        <v>8</v>
      </c>
      <c r="AB31" s="99">
        <f t="shared" si="21"/>
        <v>11</v>
      </c>
      <c r="AC31" s="100">
        <f t="shared" si="16"/>
        <v>9</v>
      </c>
      <c r="AD31" s="99">
        <f t="shared" si="21"/>
        <v>11</v>
      </c>
      <c r="AE31" s="100">
        <f t="shared" si="17"/>
        <v>9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136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9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2"/>
      <c r="Q34" s="12"/>
      <c r="R34" s="186">
        <v>0.4166666666666667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2001</v>
      </c>
      <c r="C36" s="24" t="s">
        <v>174</v>
      </c>
      <c r="D36" s="25" t="s">
        <v>138</v>
      </c>
      <c r="E36" s="26"/>
      <c r="F36" s="27"/>
      <c r="G36" s="28">
        <f>+Q46</f>
        <v>3</v>
      </c>
      <c r="H36" s="29">
        <f>+R46</f>
        <v>1</v>
      </c>
      <c r="I36" s="28">
        <f>Q42</f>
        <v>3</v>
      </c>
      <c r="J36" s="29">
        <f>R42</f>
        <v>0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1</v>
      </c>
      <c r="S36" s="158">
        <v>1</v>
      </c>
      <c r="T36" s="159"/>
      <c r="V36" s="34">
        <f>+V42+V44+V46</f>
        <v>71</v>
      </c>
      <c r="W36" s="35">
        <f>+W42+W44+W46</f>
        <v>56</v>
      </c>
      <c r="X36" s="36">
        <f>+V36-W36</f>
        <v>15</v>
      </c>
    </row>
    <row r="37" spans="1:24" ht="15">
      <c r="A37" s="37" t="s">
        <v>22</v>
      </c>
      <c r="B37" s="24">
        <v>1877</v>
      </c>
      <c r="C37" s="24" t="s">
        <v>122</v>
      </c>
      <c r="D37" s="38" t="s">
        <v>74</v>
      </c>
      <c r="E37" s="39">
        <f>+R46</f>
        <v>1</v>
      </c>
      <c r="F37" s="40">
        <f>+Q46</f>
        <v>3</v>
      </c>
      <c r="G37" s="41"/>
      <c r="H37" s="42"/>
      <c r="I37" s="39">
        <f>Q45</f>
        <v>2</v>
      </c>
      <c r="J37" s="40">
        <f>R45</f>
        <v>3</v>
      </c>
      <c r="K37" s="39">
        <f>Q43</f>
      </c>
      <c r="L37" s="40">
        <f>R43</f>
      </c>
      <c r="M37" s="39"/>
      <c r="N37" s="40"/>
      <c r="O37" s="30">
        <f>IF(SUM(E37:N37)=0,"",COUNTIF(H36:H39,"3"))</f>
        <v>0</v>
      </c>
      <c r="P37" s="31">
        <f>IF(SUM(F37:O37)=0,"",COUNTIF(G36:G39,"3"))</f>
        <v>2</v>
      </c>
      <c r="Q37" s="32">
        <f>IF(SUM(E37:N37)=0,"",SUM(H36:H39))</f>
        <v>3</v>
      </c>
      <c r="R37" s="33">
        <f>IF(SUM(E37:N37)=0,"",SUM(G36:G39))</f>
        <v>6</v>
      </c>
      <c r="S37" s="158">
        <v>3</v>
      </c>
      <c r="T37" s="159"/>
      <c r="V37" s="34">
        <f>+V43+V45+W46</f>
        <v>81</v>
      </c>
      <c r="W37" s="35">
        <f>+W43+W45+V46</f>
        <v>90</v>
      </c>
      <c r="X37" s="36">
        <f>+V37-W37</f>
        <v>-9</v>
      </c>
    </row>
    <row r="38" spans="1:24" ht="15">
      <c r="A38" s="37" t="s">
        <v>23</v>
      </c>
      <c r="B38" s="24">
        <v>1793</v>
      </c>
      <c r="C38" s="24" t="s">
        <v>131</v>
      </c>
      <c r="D38" s="38" t="s">
        <v>13</v>
      </c>
      <c r="E38" s="39">
        <f>+R42</f>
        <v>0</v>
      </c>
      <c r="F38" s="40">
        <f>+Q42</f>
        <v>3</v>
      </c>
      <c r="G38" s="39">
        <f>R45</f>
        <v>3</v>
      </c>
      <c r="H38" s="40">
        <f>Q45</f>
        <v>2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1</v>
      </c>
      <c r="P38" s="31">
        <f>IF(SUM(F38:O38)=0,"",COUNTIF(I36:I39,"3"))</f>
        <v>1</v>
      </c>
      <c r="Q38" s="32">
        <f>IF(SUM(E38:N38)=0,"",SUM(J36:J39))</f>
        <v>3</v>
      </c>
      <c r="R38" s="33">
        <f>IF(SUM(E38:N38)=0,"",SUM(I36:I39))</f>
        <v>5</v>
      </c>
      <c r="S38" s="158">
        <v>2</v>
      </c>
      <c r="T38" s="159"/>
      <c r="V38" s="34">
        <f>+W42+W45+V47</f>
        <v>78</v>
      </c>
      <c r="W38" s="35">
        <f>+V42+V45+W47</f>
        <v>84</v>
      </c>
      <c r="X38" s="36">
        <f>+V38-W38</f>
        <v>-6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customHeight="1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customHeight="1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customHeight="1" outlineLevel="1">
      <c r="A42" s="69" t="s">
        <v>40</v>
      </c>
      <c r="B42" s="105"/>
      <c r="C42" s="70" t="str">
        <f>IF(C36&gt;"",C36,"")</f>
        <v>Mäkelä Jussi</v>
      </c>
      <c r="D42" s="71" t="str">
        <f>IF(C38&gt;"",C38,"")</f>
        <v>Vastavuo Milla-Mari</v>
      </c>
      <c r="E42" s="56"/>
      <c r="F42" s="72"/>
      <c r="G42" s="155">
        <v>9</v>
      </c>
      <c r="H42" s="156"/>
      <c r="I42" s="153">
        <v>9</v>
      </c>
      <c r="J42" s="154"/>
      <c r="K42" s="153">
        <v>8</v>
      </c>
      <c r="L42" s="154"/>
      <c r="M42" s="153"/>
      <c r="N42" s="154"/>
      <c r="O42" s="157"/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33</v>
      </c>
      <c r="W42" s="78">
        <f t="shared" si="24"/>
        <v>26</v>
      </c>
      <c r="X42" s="79">
        <f aca="true" t="shared" si="25" ref="X42:X47">+V42-W42</f>
        <v>7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9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9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8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customHeight="1" outlineLevel="1">
      <c r="A43" s="69" t="s">
        <v>41</v>
      </c>
      <c r="B43" s="105"/>
      <c r="C43" s="70" t="str">
        <f>IF(C37&gt;"",C37,"")</f>
        <v>Pitkänen Terho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customHeight="1" outlineLevel="1" thickBot="1">
      <c r="A44" s="69" t="s">
        <v>42</v>
      </c>
      <c r="B44" s="105"/>
      <c r="C44" s="88" t="str">
        <f>IF(C36&gt;"",C36,"")</f>
        <v>Mäkelä Jussi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customHeight="1" outlineLevel="1">
      <c r="A45" s="69" t="s">
        <v>43</v>
      </c>
      <c r="B45" s="105"/>
      <c r="C45" s="70" t="str">
        <f>IF(C37&gt;"",C37,"")</f>
        <v>Pitkänen Terho</v>
      </c>
      <c r="D45" s="82" t="str">
        <f>IF(C38&gt;"",C38,"")</f>
        <v>Vastavuo Milla-Mari</v>
      </c>
      <c r="E45" s="56"/>
      <c r="F45" s="72"/>
      <c r="G45" s="153">
        <v>9</v>
      </c>
      <c r="H45" s="154"/>
      <c r="I45" s="153">
        <v>-8</v>
      </c>
      <c r="J45" s="154"/>
      <c r="K45" s="153">
        <v>-12</v>
      </c>
      <c r="L45" s="154"/>
      <c r="M45" s="153">
        <v>7</v>
      </c>
      <c r="N45" s="154"/>
      <c r="O45" s="153">
        <v>-9</v>
      </c>
      <c r="P45" s="154"/>
      <c r="Q45" s="73">
        <f t="shared" si="22"/>
        <v>2</v>
      </c>
      <c r="R45" s="74">
        <f t="shared" si="23"/>
        <v>3</v>
      </c>
      <c r="S45" s="84"/>
      <c r="T45" s="85"/>
      <c r="V45" s="77">
        <f t="shared" si="24"/>
        <v>51</v>
      </c>
      <c r="W45" s="78">
        <f t="shared" si="24"/>
        <v>52</v>
      </c>
      <c r="X45" s="79">
        <f t="shared" si="25"/>
        <v>-1</v>
      </c>
      <c r="Z45" s="86">
        <f t="shared" si="32"/>
        <v>11</v>
      </c>
      <c r="AA45" s="87">
        <f t="shared" si="26"/>
        <v>9</v>
      </c>
      <c r="AB45" s="86">
        <f t="shared" si="32"/>
        <v>8</v>
      </c>
      <c r="AC45" s="87">
        <f t="shared" si="27"/>
        <v>11</v>
      </c>
      <c r="AD45" s="86">
        <f t="shared" si="32"/>
        <v>12</v>
      </c>
      <c r="AE45" s="87">
        <f t="shared" si="28"/>
        <v>14</v>
      </c>
      <c r="AF45" s="86">
        <f t="shared" si="32"/>
        <v>11</v>
      </c>
      <c r="AG45" s="87">
        <f t="shared" si="29"/>
        <v>7</v>
      </c>
      <c r="AH45" s="86">
        <f t="shared" si="30"/>
        <v>9</v>
      </c>
      <c r="AI45" s="87">
        <f t="shared" si="31"/>
        <v>11</v>
      </c>
    </row>
    <row r="46" spans="1:35" ht="15.75" customHeight="1" outlineLevel="1">
      <c r="A46" s="69" t="s">
        <v>44</v>
      </c>
      <c r="B46" s="105"/>
      <c r="C46" s="70" t="str">
        <f>IF(C36&gt;"",C36,"")</f>
        <v>Mäkelä Jussi</v>
      </c>
      <c r="D46" s="82" t="str">
        <f>IF(C37&gt;"",C37,"")</f>
        <v>Pitkänen Terho</v>
      </c>
      <c r="E46" s="83"/>
      <c r="F46" s="72"/>
      <c r="G46" s="146">
        <v>6</v>
      </c>
      <c r="H46" s="147"/>
      <c r="I46" s="146">
        <v>6</v>
      </c>
      <c r="J46" s="147"/>
      <c r="K46" s="148">
        <v>-5</v>
      </c>
      <c r="L46" s="147"/>
      <c r="M46" s="146">
        <v>7</v>
      </c>
      <c r="N46" s="147"/>
      <c r="O46" s="146"/>
      <c r="P46" s="147"/>
      <c r="Q46" s="73">
        <f t="shared" si="22"/>
        <v>3</v>
      </c>
      <c r="R46" s="74">
        <f t="shared" si="23"/>
        <v>1</v>
      </c>
      <c r="S46" s="84"/>
      <c r="T46" s="85"/>
      <c r="V46" s="77">
        <f t="shared" si="24"/>
        <v>38</v>
      </c>
      <c r="W46" s="78">
        <f t="shared" si="24"/>
        <v>30</v>
      </c>
      <c r="X46" s="79">
        <f t="shared" si="25"/>
        <v>8</v>
      </c>
      <c r="Z46" s="86">
        <f t="shared" si="32"/>
        <v>11</v>
      </c>
      <c r="AA46" s="87">
        <f t="shared" si="26"/>
        <v>6</v>
      </c>
      <c r="AB46" s="86">
        <f t="shared" si="32"/>
        <v>11</v>
      </c>
      <c r="AC46" s="87">
        <f t="shared" si="27"/>
        <v>6</v>
      </c>
      <c r="AD46" s="86">
        <f t="shared" si="32"/>
        <v>5</v>
      </c>
      <c r="AE46" s="87">
        <f t="shared" si="28"/>
        <v>11</v>
      </c>
      <c r="AF46" s="86">
        <f t="shared" si="32"/>
        <v>11</v>
      </c>
      <c r="AG46" s="87">
        <f t="shared" si="29"/>
        <v>7</v>
      </c>
      <c r="AH46" s="86">
        <f t="shared" si="30"/>
        <v>0</v>
      </c>
      <c r="AI46" s="87">
        <f t="shared" si="31"/>
        <v>0</v>
      </c>
    </row>
    <row r="47" spans="1:35" ht="16.5" customHeight="1" outlineLevel="1" thickBot="1">
      <c r="A47" s="90" t="s">
        <v>45</v>
      </c>
      <c r="B47" s="106"/>
      <c r="C47" s="91" t="str">
        <f>IF(C38&gt;"",C38,"")</f>
        <v>Vastavuo Milla-Mari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5.75" thickTop="1"/>
  </sheetData>
  <sheetProtection/>
  <mergeCells count="159"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136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20" t="s">
        <v>137</v>
      </c>
      <c r="D5" s="121" t="s">
        <v>138</v>
      </c>
      <c r="E5" s="119" t="s">
        <v>137</v>
      </c>
    </row>
    <row r="6" spans="1:6" ht="15">
      <c r="A6" s="116" t="s">
        <v>22</v>
      </c>
      <c r="B6" s="120"/>
      <c r="C6" s="120"/>
      <c r="D6" s="121"/>
      <c r="E6" s="122"/>
      <c r="F6" s="119" t="s">
        <v>137</v>
      </c>
    </row>
    <row r="7" spans="1:7" ht="15">
      <c r="A7" s="123" t="s">
        <v>23</v>
      </c>
      <c r="B7" s="124" t="s">
        <v>158</v>
      </c>
      <c r="C7" s="124" t="s">
        <v>139</v>
      </c>
      <c r="D7" s="125" t="s">
        <v>59</v>
      </c>
      <c r="E7" s="119" t="s">
        <v>139</v>
      </c>
      <c r="F7" s="126" t="s">
        <v>197</v>
      </c>
      <c r="G7" s="127"/>
    </row>
    <row r="8" spans="1:7" ht="15">
      <c r="A8" s="123" t="s">
        <v>24</v>
      </c>
      <c r="B8" s="124" t="s">
        <v>156</v>
      </c>
      <c r="C8" s="124" t="s">
        <v>131</v>
      </c>
      <c r="D8" s="125" t="s">
        <v>13</v>
      </c>
      <c r="E8" s="122" t="s">
        <v>187</v>
      </c>
      <c r="G8" s="130" t="s">
        <v>137</v>
      </c>
    </row>
    <row r="9" spans="1:7" ht="15">
      <c r="A9" s="116" t="s">
        <v>141</v>
      </c>
      <c r="B9" s="117" t="s">
        <v>157</v>
      </c>
      <c r="C9" s="120" t="s">
        <v>174</v>
      </c>
      <c r="D9" s="121" t="s">
        <v>138</v>
      </c>
      <c r="E9" s="119" t="s">
        <v>140</v>
      </c>
      <c r="G9" s="126" t="s">
        <v>199</v>
      </c>
    </row>
    <row r="10" spans="1:7" ht="15">
      <c r="A10" s="116" t="s">
        <v>152</v>
      </c>
      <c r="B10" s="120" t="s">
        <v>151</v>
      </c>
      <c r="C10" s="120" t="s">
        <v>140</v>
      </c>
      <c r="D10" s="121" t="s">
        <v>1</v>
      </c>
      <c r="E10" s="122" t="s">
        <v>178</v>
      </c>
      <c r="F10" s="119" t="s">
        <v>129</v>
      </c>
      <c r="G10" s="127"/>
    </row>
    <row r="11" spans="1:6" ht="15">
      <c r="A11" s="123" t="s">
        <v>153</v>
      </c>
      <c r="B11" s="124"/>
      <c r="C11" s="124"/>
      <c r="D11" s="125"/>
      <c r="E11" s="119" t="s">
        <v>129</v>
      </c>
      <c r="F11" s="122" t="s">
        <v>195</v>
      </c>
    </row>
    <row r="12" spans="1:5" ht="15">
      <c r="A12" s="131" t="s">
        <v>154</v>
      </c>
      <c r="B12" s="132" t="s">
        <v>150</v>
      </c>
      <c r="C12" s="135" t="s">
        <v>129</v>
      </c>
      <c r="D12" s="136" t="s">
        <v>111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9.42187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8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0</v>
      </c>
      <c r="D5" s="118" t="s">
        <v>1</v>
      </c>
      <c r="E5" s="119" t="s">
        <v>0</v>
      </c>
    </row>
    <row r="6" spans="1:6" ht="15">
      <c r="A6" s="116" t="s">
        <v>22</v>
      </c>
      <c r="B6" s="120"/>
      <c r="C6" s="120"/>
      <c r="D6" s="121"/>
      <c r="E6" s="122"/>
      <c r="F6" s="119" t="s">
        <v>0</v>
      </c>
    </row>
    <row r="7" spans="1:7" ht="15">
      <c r="A7" s="123" t="s">
        <v>23</v>
      </c>
      <c r="B7" s="124" t="s">
        <v>156</v>
      </c>
      <c r="C7" s="124" t="s">
        <v>4</v>
      </c>
      <c r="D7" s="125" t="s">
        <v>1</v>
      </c>
      <c r="E7" s="119" t="s">
        <v>4</v>
      </c>
      <c r="F7" s="126" t="s">
        <v>214</v>
      </c>
      <c r="G7" s="127"/>
    </row>
    <row r="8" spans="1:7" ht="15">
      <c r="A8" s="123" t="s">
        <v>24</v>
      </c>
      <c r="B8" s="124" t="s">
        <v>158</v>
      </c>
      <c r="C8" s="124" t="s">
        <v>11</v>
      </c>
      <c r="D8" s="125" t="s">
        <v>1</v>
      </c>
      <c r="E8" s="122" t="s">
        <v>205</v>
      </c>
      <c r="G8" s="130" t="s">
        <v>0</v>
      </c>
    </row>
    <row r="9" spans="1:7" ht="15">
      <c r="A9" s="116" t="s">
        <v>141</v>
      </c>
      <c r="B9" s="117" t="s">
        <v>157</v>
      </c>
      <c r="C9" s="117" t="s">
        <v>12</v>
      </c>
      <c r="D9" s="118" t="s">
        <v>13</v>
      </c>
      <c r="E9" s="119" t="s">
        <v>12</v>
      </c>
      <c r="G9" s="126" t="s">
        <v>217</v>
      </c>
    </row>
    <row r="10" spans="1:7" ht="15">
      <c r="A10" s="116" t="s">
        <v>152</v>
      </c>
      <c r="B10" s="120" t="s">
        <v>151</v>
      </c>
      <c r="C10" s="120" t="s">
        <v>9</v>
      </c>
      <c r="D10" s="121" t="s">
        <v>1</v>
      </c>
      <c r="E10" s="122" t="s">
        <v>207</v>
      </c>
      <c r="F10" s="119" t="s">
        <v>2</v>
      </c>
      <c r="G10" s="127"/>
    </row>
    <row r="11" spans="1:6" ht="15">
      <c r="A11" s="123" t="s">
        <v>153</v>
      </c>
      <c r="B11" s="124"/>
      <c r="C11" s="124"/>
      <c r="D11" s="125"/>
      <c r="E11" s="119" t="s">
        <v>2</v>
      </c>
      <c r="F11" s="122" t="s">
        <v>215</v>
      </c>
    </row>
    <row r="12" spans="1:5" ht="15">
      <c r="A12" s="131" t="s">
        <v>154</v>
      </c>
      <c r="B12" s="132" t="s">
        <v>150</v>
      </c>
      <c r="C12" s="132" t="s">
        <v>2</v>
      </c>
      <c r="D12" s="133" t="s">
        <v>3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46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9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0.5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1260</v>
      </c>
      <c r="C4" s="24" t="s">
        <v>47</v>
      </c>
      <c r="D4" s="25" t="s">
        <v>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66</v>
      </c>
      <c r="W4" s="35">
        <f>+W10+W12+W14</f>
        <v>26</v>
      </c>
      <c r="X4" s="36">
        <f>+V4-W4</f>
        <v>40</v>
      </c>
    </row>
    <row r="5" spans="1:24" ht="15">
      <c r="A5" s="37" t="s">
        <v>22</v>
      </c>
      <c r="B5" s="24">
        <v>1000</v>
      </c>
      <c r="C5" s="24" t="s">
        <v>48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3</v>
      </c>
      <c r="S5" s="158">
        <v>2</v>
      </c>
      <c r="T5" s="159"/>
      <c r="V5" s="34">
        <f>+V11+V13+W14</f>
        <v>50</v>
      </c>
      <c r="W5" s="35">
        <f>+W11+W13+V14</f>
        <v>47</v>
      </c>
      <c r="X5" s="36">
        <f>+V5-W5</f>
        <v>3</v>
      </c>
    </row>
    <row r="6" spans="1:24" ht="15">
      <c r="A6" s="37" t="s">
        <v>23</v>
      </c>
      <c r="B6" s="24">
        <v>982</v>
      </c>
      <c r="C6" s="24" t="s">
        <v>49</v>
      </c>
      <c r="D6" s="38" t="s">
        <v>13</v>
      </c>
      <c r="E6" s="39">
        <f>+R10</f>
        <v>0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0</v>
      </c>
      <c r="R6" s="33">
        <f>IF(SUM(E6:N6)=0,"",SUM(I4:I7))</f>
        <v>6</v>
      </c>
      <c r="S6" s="158">
        <v>3</v>
      </c>
      <c r="T6" s="159"/>
      <c r="V6" s="34">
        <f>+W10+W13+V15</f>
        <v>23</v>
      </c>
      <c r="W6" s="35">
        <f>+V10+V13+W15</f>
        <v>66</v>
      </c>
      <c r="X6" s="36">
        <f>+V6-W6</f>
        <v>-43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Lukk Delia</v>
      </c>
      <c r="D10" s="71" t="str">
        <f>IF(C6&gt;"",C6,"")</f>
        <v>El-Founti Elena</v>
      </c>
      <c r="E10" s="56"/>
      <c r="F10" s="72"/>
      <c r="G10" s="155">
        <v>1</v>
      </c>
      <c r="H10" s="156"/>
      <c r="I10" s="153">
        <v>5</v>
      </c>
      <c r="J10" s="154"/>
      <c r="K10" s="153">
        <v>3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9</v>
      </c>
      <c r="X10" s="79">
        <f aca="true" t="shared" si="3" ref="X10:X15">+V10-W10</f>
        <v>24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1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5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3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Ransmyr Kajsa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Lukk Delia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Ransmyr Kajsa</v>
      </c>
      <c r="D13" s="82" t="str">
        <f>IF(C6&gt;"",C6,"")</f>
        <v>El-Founti Elena</v>
      </c>
      <c r="E13" s="56"/>
      <c r="F13" s="72"/>
      <c r="G13" s="153">
        <v>5</v>
      </c>
      <c r="H13" s="154"/>
      <c r="I13" s="153">
        <v>7</v>
      </c>
      <c r="J13" s="154"/>
      <c r="K13" s="153">
        <v>2</v>
      </c>
      <c r="L13" s="154"/>
      <c r="M13" s="153"/>
      <c r="N13" s="154"/>
      <c r="O13" s="153"/>
      <c r="P13" s="154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33</v>
      </c>
      <c r="W13" s="78">
        <f t="shared" si="2"/>
        <v>14</v>
      </c>
      <c r="X13" s="79">
        <f t="shared" si="3"/>
        <v>19</v>
      </c>
      <c r="Z13" s="86">
        <f t="shared" si="10"/>
        <v>11</v>
      </c>
      <c r="AA13" s="87">
        <f t="shared" si="4"/>
        <v>5</v>
      </c>
      <c r="AB13" s="86">
        <f t="shared" si="10"/>
        <v>11</v>
      </c>
      <c r="AC13" s="87">
        <f t="shared" si="5"/>
        <v>7</v>
      </c>
      <c r="AD13" s="86">
        <f t="shared" si="10"/>
        <v>11</v>
      </c>
      <c r="AE13" s="87">
        <f t="shared" si="6"/>
        <v>2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Lukk Delia</v>
      </c>
      <c r="D14" s="82" t="str">
        <f>IF(C5&gt;"",C5,"")</f>
        <v>Ransmyr Kajsa</v>
      </c>
      <c r="E14" s="83"/>
      <c r="F14" s="72"/>
      <c r="G14" s="146">
        <v>5</v>
      </c>
      <c r="H14" s="147"/>
      <c r="I14" s="146">
        <v>6</v>
      </c>
      <c r="J14" s="147"/>
      <c r="K14" s="148">
        <v>6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17</v>
      </c>
      <c r="X14" s="79">
        <f t="shared" si="3"/>
        <v>16</v>
      </c>
      <c r="Z14" s="86">
        <f t="shared" si="10"/>
        <v>11</v>
      </c>
      <c r="AA14" s="87">
        <f t="shared" si="4"/>
        <v>5</v>
      </c>
      <c r="AB14" s="86">
        <f t="shared" si="10"/>
        <v>11</v>
      </c>
      <c r="AC14" s="87">
        <f t="shared" si="5"/>
        <v>6</v>
      </c>
      <c r="AD14" s="86">
        <f t="shared" si="10"/>
        <v>11</v>
      </c>
      <c r="AE14" s="87">
        <f t="shared" si="6"/>
        <v>6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El-Founti Elena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46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8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0.5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1144</v>
      </c>
      <c r="C20" s="24" t="s">
        <v>50</v>
      </c>
      <c r="D20" s="25" t="s">
        <v>51</v>
      </c>
      <c r="E20" s="26"/>
      <c r="F20" s="27"/>
      <c r="G20" s="28">
        <f>+Q30</f>
        <v>1</v>
      </c>
      <c r="H20" s="29">
        <f>+R30</f>
        <v>3</v>
      </c>
      <c r="I20" s="28">
        <f>Q26</f>
        <v>3</v>
      </c>
      <c r="J20" s="29">
        <f>R26</f>
        <v>0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1</v>
      </c>
      <c r="Q20" s="32">
        <f>IF(SUM(E20:N20)=0,"",SUM(F20:F23))</f>
        <v>7</v>
      </c>
      <c r="R20" s="33">
        <f>IF(SUM(E20:N20)=0,"",SUM(E20:E23))</f>
        <v>3</v>
      </c>
      <c r="S20" s="158">
        <v>2</v>
      </c>
      <c r="T20" s="159"/>
      <c r="V20" s="34">
        <f>+V26+V28+V30</f>
        <v>106</v>
      </c>
      <c r="W20" s="35">
        <f>+W26+W28+W30</f>
        <v>65</v>
      </c>
      <c r="X20" s="36">
        <f>+V20-W20</f>
        <v>41</v>
      </c>
    </row>
    <row r="21" spans="1:24" ht="15">
      <c r="A21" s="37" t="s">
        <v>22</v>
      </c>
      <c r="B21" s="24">
        <v>1100</v>
      </c>
      <c r="C21" s="24" t="s">
        <v>2</v>
      </c>
      <c r="D21" s="38" t="s">
        <v>3</v>
      </c>
      <c r="E21" s="39">
        <f>+R30</f>
        <v>3</v>
      </c>
      <c r="F21" s="40">
        <f>+Q30</f>
        <v>1</v>
      </c>
      <c r="G21" s="41"/>
      <c r="H21" s="42"/>
      <c r="I21" s="39">
        <f>Q29</f>
        <v>3</v>
      </c>
      <c r="J21" s="40">
        <f>R29</f>
        <v>0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3</v>
      </c>
      <c r="P21" s="31">
        <f>IF(SUM(F21:O21)=0,"",COUNTIF(G20:G23,"3"))</f>
        <v>0</v>
      </c>
      <c r="Q21" s="32">
        <f>IF(SUM(E21:N21)=0,"",SUM(H20:H23))</f>
        <v>9</v>
      </c>
      <c r="R21" s="33">
        <f>IF(SUM(E21:N21)=0,"",SUM(G20:G23))</f>
        <v>1</v>
      </c>
      <c r="S21" s="158">
        <v>1</v>
      </c>
      <c r="T21" s="159"/>
      <c r="V21" s="34">
        <f>+V27+V29+W30</f>
        <v>112</v>
      </c>
      <c r="W21" s="35">
        <f>+W27+W29+V30</f>
        <v>66</v>
      </c>
      <c r="X21" s="36">
        <f>+V21-W21</f>
        <v>46</v>
      </c>
    </row>
    <row r="22" spans="1:24" ht="15">
      <c r="A22" s="37" t="s">
        <v>23</v>
      </c>
      <c r="B22" s="24">
        <v>1000</v>
      </c>
      <c r="C22" s="24" t="s">
        <v>52</v>
      </c>
      <c r="D22" s="38" t="s">
        <v>1</v>
      </c>
      <c r="E22" s="39">
        <f>+R26</f>
        <v>0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1</v>
      </c>
      <c r="P22" s="31">
        <f>IF(SUM(F22:O22)=0,"",COUNTIF(I20:I23,"3"))</f>
        <v>2</v>
      </c>
      <c r="Q22" s="32">
        <f>IF(SUM(E22:N22)=0,"",SUM(J20:J23))</f>
        <v>3</v>
      </c>
      <c r="R22" s="33">
        <f>IF(SUM(E22:N22)=0,"",SUM(I20:I23))</f>
        <v>6</v>
      </c>
      <c r="S22" s="158">
        <v>3</v>
      </c>
      <c r="T22" s="159"/>
      <c r="V22" s="34">
        <f>+W26+W29+V31</f>
        <v>66</v>
      </c>
      <c r="W22" s="35">
        <f>+V26+V29+W31</f>
        <v>73</v>
      </c>
      <c r="X22" s="36">
        <f>+V22-W22</f>
        <v>-7</v>
      </c>
    </row>
    <row r="23" spans="1:24" ht="15.75" thickBot="1">
      <c r="A23" s="43" t="s">
        <v>24</v>
      </c>
      <c r="B23" s="44">
        <v>900</v>
      </c>
      <c r="C23" s="44" t="s">
        <v>53</v>
      </c>
      <c r="D23" s="45" t="s">
        <v>1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160">
        <v>4</v>
      </c>
      <c r="T23" s="161"/>
      <c r="V23" s="34">
        <f>+W27+W28+W31</f>
        <v>19</v>
      </c>
      <c r="W23" s="35">
        <f>+V27+V28+V31</f>
        <v>99</v>
      </c>
      <c r="X23" s="36">
        <f>+V23-W23</f>
        <v>-80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Titievskaja Aleksandra</v>
      </c>
      <c r="D26" s="71" t="str">
        <f>IF(C22&gt;"",C22,"")</f>
        <v>Valberg Nathalie</v>
      </c>
      <c r="E26" s="56"/>
      <c r="F26" s="72"/>
      <c r="G26" s="155">
        <v>3</v>
      </c>
      <c r="H26" s="156"/>
      <c r="I26" s="153">
        <v>3</v>
      </c>
      <c r="J26" s="154"/>
      <c r="K26" s="153">
        <v>8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14</v>
      </c>
      <c r="X26" s="79">
        <f aca="true" t="shared" si="14" ref="X26:X31">+V26-W26</f>
        <v>19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3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3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8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Zulfukarova Adelina</v>
      </c>
      <c r="D27" s="82" t="str">
        <f>IF(C23&gt;"",C23,"")</f>
        <v>Vaara Siri</v>
      </c>
      <c r="E27" s="83"/>
      <c r="F27" s="72"/>
      <c r="G27" s="146">
        <v>4</v>
      </c>
      <c r="H27" s="147"/>
      <c r="I27" s="146">
        <v>2</v>
      </c>
      <c r="J27" s="147"/>
      <c r="K27" s="146">
        <v>1</v>
      </c>
      <c r="L27" s="147"/>
      <c r="M27" s="146"/>
      <c r="N27" s="147"/>
      <c r="O27" s="146"/>
      <c r="P27" s="147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7</v>
      </c>
      <c r="X27" s="79">
        <f t="shared" si="14"/>
        <v>26</v>
      </c>
      <c r="Z27" s="86">
        <f>IF(G27="",0,IF(LEFT(G27,1)="-",ABS(G27),(IF(G27&gt;9,G27+2,11))))</f>
        <v>11</v>
      </c>
      <c r="AA27" s="87">
        <f t="shared" si="15"/>
        <v>4</v>
      </c>
      <c r="AB27" s="86">
        <f>IF(I27="",0,IF(LEFT(I27,1)="-",ABS(I27),(IF(I27&gt;9,I27+2,11))))</f>
        <v>11</v>
      </c>
      <c r="AC27" s="87">
        <f t="shared" si="16"/>
        <v>2</v>
      </c>
      <c r="AD27" s="86">
        <f>IF(K27="",0,IF(LEFT(K27,1)="-",ABS(K27),(IF(K27&gt;9,K27+2,11))))</f>
        <v>11</v>
      </c>
      <c r="AE27" s="87">
        <f t="shared" si="17"/>
        <v>1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Titievskaja Aleksandra</v>
      </c>
      <c r="D28" s="89" t="str">
        <f>IF(C23&gt;"",C23,"")</f>
        <v>Vaara Siri</v>
      </c>
      <c r="E28" s="64"/>
      <c r="F28" s="65"/>
      <c r="G28" s="151">
        <v>0</v>
      </c>
      <c r="H28" s="152"/>
      <c r="I28" s="151">
        <v>3</v>
      </c>
      <c r="J28" s="152"/>
      <c r="K28" s="151">
        <v>2</v>
      </c>
      <c r="L28" s="152"/>
      <c r="M28" s="151"/>
      <c r="N28" s="152"/>
      <c r="O28" s="151"/>
      <c r="P28" s="15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5</v>
      </c>
      <c r="X28" s="79">
        <f t="shared" si="14"/>
        <v>28</v>
      </c>
      <c r="Z28" s="86">
        <f aca="true" t="shared" si="21" ref="Z28:AF31">IF(G28="",0,IF(LEFT(G28,1)="-",ABS(G28),(IF(G28&gt;9,G28+2,11))))</f>
        <v>11</v>
      </c>
      <c r="AA28" s="87">
        <f t="shared" si="15"/>
        <v>0</v>
      </c>
      <c r="AB28" s="86">
        <f t="shared" si="21"/>
        <v>11</v>
      </c>
      <c r="AC28" s="87">
        <f t="shared" si="16"/>
        <v>3</v>
      </c>
      <c r="AD28" s="86">
        <f t="shared" si="21"/>
        <v>11</v>
      </c>
      <c r="AE28" s="87">
        <f t="shared" si="17"/>
        <v>2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Zulfukarova Adelina</v>
      </c>
      <c r="D29" s="82" t="str">
        <f>IF(C22&gt;"",C22,"")</f>
        <v>Valberg Nathalie</v>
      </c>
      <c r="E29" s="56"/>
      <c r="F29" s="72"/>
      <c r="G29" s="153">
        <v>6</v>
      </c>
      <c r="H29" s="154"/>
      <c r="I29" s="153">
        <v>7</v>
      </c>
      <c r="J29" s="154"/>
      <c r="K29" s="153">
        <v>6</v>
      </c>
      <c r="L29" s="154"/>
      <c r="M29" s="153"/>
      <c r="N29" s="154"/>
      <c r="O29" s="153"/>
      <c r="P29" s="154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19</v>
      </c>
      <c r="X29" s="79">
        <f t="shared" si="14"/>
        <v>14</v>
      </c>
      <c r="Z29" s="86">
        <f t="shared" si="21"/>
        <v>11</v>
      </c>
      <c r="AA29" s="87">
        <f t="shared" si="15"/>
        <v>6</v>
      </c>
      <c r="AB29" s="86">
        <f t="shared" si="21"/>
        <v>11</v>
      </c>
      <c r="AC29" s="87">
        <f t="shared" si="16"/>
        <v>7</v>
      </c>
      <c r="AD29" s="86">
        <f t="shared" si="21"/>
        <v>11</v>
      </c>
      <c r="AE29" s="87">
        <f t="shared" si="17"/>
        <v>6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Titievskaja Aleksandra</v>
      </c>
      <c r="D30" s="82" t="str">
        <f>IF(C21&gt;"",C21,"")</f>
        <v>Zulfukarova Adelina</v>
      </c>
      <c r="E30" s="83"/>
      <c r="F30" s="72"/>
      <c r="G30" s="146">
        <v>-7</v>
      </c>
      <c r="H30" s="147"/>
      <c r="I30" s="146">
        <v>-10</v>
      </c>
      <c r="J30" s="147"/>
      <c r="K30" s="148">
        <v>12</v>
      </c>
      <c r="L30" s="147"/>
      <c r="M30" s="146">
        <v>-9</v>
      </c>
      <c r="N30" s="147"/>
      <c r="O30" s="146"/>
      <c r="P30" s="147"/>
      <c r="Q30" s="73">
        <f t="shared" si="11"/>
        <v>1</v>
      </c>
      <c r="R30" s="74">
        <f t="shared" si="12"/>
        <v>3</v>
      </c>
      <c r="S30" s="84"/>
      <c r="T30" s="85"/>
      <c r="V30" s="77">
        <f t="shared" si="13"/>
        <v>40</v>
      </c>
      <c r="W30" s="78">
        <f t="shared" si="13"/>
        <v>46</v>
      </c>
      <c r="X30" s="79">
        <f t="shared" si="14"/>
        <v>-6</v>
      </c>
      <c r="Z30" s="86">
        <f t="shared" si="21"/>
        <v>7</v>
      </c>
      <c r="AA30" s="87">
        <f t="shared" si="15"/>
        <v>11</v>
      </c>
      <c r="AB30" s="86">
        <f t="shared" si="21"/>
        <v>10</v>
      </c>
      <c r="AC30" s="87">
        <f t="shared" si="16"/>
        <v>12</v>
      </c>
      <c r="AD30" s="86">
        <f t="shared" si="21"/>
        <v>14</v>
      </c>
      <c r="AE30" s="87">
        <f t="shared" si="17"/>
        <v>12</v>
      </c>
      <c r="AF30" s="86">
        <f t="shared" si="21"/>
        <v>9</v>
      </c>
      <c r="AG30" s="87">
        <f t="shared" si="18"/>
        <v>11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 t="str">
        <f>IF(C22&gt;"",C22,"")</f>
        <v>Valberg Nathalie</v>
      </c>
      <c r="D31" s="92" t="str">
        <f>IF(C23&gt;"",C23,"")</f>
        <v>Vaara Siri</v>
      </c>
      <c r="E31" s="93"/>
      <c r="F31" s="94"/>
      <c r="G31" s="149">
        <v>3</v>
      </c>
      <c r="H31" s="150"/>
      <c r="I31" s="149">
        <v>4</v>
      </c>
      <c r="J31" s="150"/>
      <c r="K31" s="149">
        <v>0</v>
      </c>
      <c r="L31" s="150"/>
      <c r="M31" s="149"/>
      <c r="N31" s="150"/>
      <c r="O31" s="149"/>
      <c r="P31" s="150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7</v>
      </c>
      <c r="X31" s="79">
        <f t="shared" si="14"/>
        <v>26</v>
      </c>
      <c r="Z31" s="99">
        <f t="shared" si="21"/>
        <v>11</v>
      </c>
      <c r="AA31" s="100">
        <f t="shared" si="15"/>
        <v>3</v>
      </c>
      <c r="AB31" s="99">
        <f t="shared" si="21"/>
        <v>11</v>
      </c>
      <c r="AC31" s="100">
        <f t="shared" si="16"/>
        <v>4</v>
      </c>
      <c r="AD31" s="99">
        <f t="shared" si="21"/>
        <v>11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9.7109375" style="0" bestFit="1" customWidth="1"/>
    <col min="5" max="5" width="21.00390625" style="0" bestFit="1" customWidth="1"/>
    <col min="6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46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47</v>
      </c>
      <c r="D5" s="118" t="s">
        <v>3</v>
      </c>
      <c r="E5" s="119" t="s">
        <v>47</v>
      </c>
    </row>
    <row r="6" spans="1:6" ht="15">
      <c r="A6" s="116" t="s">
        <v>22</v>
      </c>
      <c r="B6" s="120"/>
      <c r="C6" s="120"/>
      <c r="D6" s="121"/>
      <c r="E6" s="122"/>
      <c r="F6" s="119" t="s">
        <v>47</v>
      </c>
    </row>
    <row r="7" spans="1:7" ht="15">
      <c r="A7" s="123" t="s">
        <v>23</v>
      </c>
      <c r="B7" s="124"/>
      <c r="C7" s="124"/>
      <c r="D7" s="125"/>
      <c r="E7" s="119" t="s">
        <v>50</v>
      </c>
      <c r="F7" s="126" t="s">
        <v>212</v>
      </c>
      <c r="G7" s="127"/>
    </row>
    <row r="8" spans="1:7" ht="15">
      <c r="A8" s="123" t="s">
        <v>24</v>
      </c>
      <c r="B8" s="124" t="s">
        <v>158</v>
      </c>
      <c r="C8" s="124" t="s">
        <v>50</v>
      </c>
      <c r="D8" s="125" t="s">
        <v>51</v>
      </c>
      <c r="E8" s="122"/>
      <c r="G8" s="130" t="s">
        <v>47</v>
      </c>
    </row>
    <row r="9" spans="1:7" ht="15">
      <c r="A9" s="116" t="s">
        <v>141</v>
      </c>
      <c r="B9" s="120" t="s">
        <v>151</v>
      </c>
      <c r="C9" s="120" t="s">
        <v>48</v>
      </c>
      <c r="D9" s="121" t="s">
        <v>1</v>
      </c>
      <c r="E9" s="119" t="s">
        <v>48</v>
      </c>
      <c r="G9" s="126" t="s">
        <v>223</v>
      </c>
    </row>
    <row r="10" spans="1:7" ht="15">
      <c r="A10" s="116" t="s">
        <v>152</v>
      </c>
      <c r="B10" s="120"/>
      <c r="C10" s="120"/>
      <c r="D10" s="121"/>
      <c r="E10" s="122"/>
      <c r="F10" s="119" t="s">
        <v>2</v>
      </c>
      <c r="G10" s="127"/>
    </row>
    <row r="11" spans="1:6" ht="15">
      <c r="A11" s="123" t="s">
        <v>153</v>
      </c>
      <c r="B11" s="124"/>
      <c r="C11" s="124"/>
      <c r="D11" s="125"/>
      <c r="E11" s="119" t="s">
        <v>2</v>
      </c>
      <c r="F11" s="122" t="s">
        <v>210</v>
      </c>
    </row>
    <row r="12" spans="1:5" ht="15">
      <c r="A12" s="131" t="s">
        <v>154</v>
      </c>
      <c r="B12" s="132" t="s">
        <v>150</v>
      </c>
      <c r="C12" s="132" t="s">
        <v>2</v>
      </c>
      <c r="D12" s="133" t="s">
        <v>3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54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1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0.625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1450</v>
      </c>
      <c r="C4" s="24" t="s">
        <v>57</v>
      </c>
      <c r="D4" s="25" t="s">
        <v>1</v>
      </c>
      <c r="E4" s="26"/>
      <c r="F4" s="27"/>
      <c r="G4" s="28">
        <f>+Q14</f>
        <v>3</v>
      </c>
      <c r="H4" s="29">
        <f>+R14</f>
        <v>1</v>
      </c>
      <c r="I4" s="28">
        <f>Q10</f>
      </c>
      <c r="J4" s="29">
        <f>R10</f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1</v>
      </c>
      <c r="S4" s="158">
        <v>1</v>
      </c>
      <c r="T4" s="159"/>
      <c r="V4" s="34">
        <f>+V10+V12+V14</f>
        <v>77</v>
      </c>
      <c r="W4" s="35">
        <f>+W10+W12+W14</f>
        <v>58</v>
      </c>
      <c r="X4" s="36">
        <f>+V4-W4</f>
        <v>19</v>
      </c>
    </row>
    <row r="5" spans="1:24" ht="15">
      <c r="A5" s="37" t="s">
        <v>22</v>
      </c>
      <c r="B5" s="24">
        <v>1138</v>
      </c>
      <c r="C5" s="24" t="s">
        <v>58</v>
      </c>
      <c r="D5" s="38" t="s">
        <v>59</v>
      </c>
      <c r="E5" s="39">
        <f>+R14</f>
        <v>1</v>
      </c>
      <c r="F5" s="40">
        <f>+Q14</f>
        <v>3</v>
      </c>
      <c r="G5" s="41"/>
      <c r="H5" s="42"/>
      <c r="I5" s="39">
        <f>Q13</f>
      </c>
      <c r="J5" s="40">
        <f>R13</f>
      </c>
      <c r="K5" s="39">
        <f>Q11</f>
        <v>3</v>
      </c>
      <c r="L5" s="40">
        <f>R11</f>
        <v>0</v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4</v>
      </c>
      <c r="R5" s="33">
        <f>IF(SUM(E5:N5)=0,"",SUM(G4:G7))</f>
        <v>3</v>
      </c>
      <c r="S5" s="158">
        <v>2</v>
      </c>
      <c r="T5" s="159"/>
      <c r="V5" s="34">
        <f>+V11+V13+W14</f>
        <v>69</v>
      </c>
      <c r="W5" s="35">
        <f>+W11+W13+V14</f>
        <v>60</v>
      </c>
      <c r="X5" s="36">
        <f>+V5-W5</f>
        <v>9</v>
      </c>
    </row>
    <row r="6" spans="1:24" ht="15">
      <c r="A6" s="37" t="s">
        <v>23</v>
      </c>
      <c r="B6" s="24"/>
      <c r="C6" s="24"/>
      <c r="D6" s="38"/>
      <c r="E6" s="39">
        <f>+R10</f>
      </c>
      <c r="F6" s="40">
        <f>+Q10</f>
      </c>
      <c r="G6" s="39">
        <f>R13</f>
      </c>
      <c r="H6" s="40">
        <f>Q13</f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</c>
      <c r="P6" s="31">
        <f>IF(SUM(F6:O6)=0,"",COUNTIF(I4:I7,"3"))</f>
      </c>
      <c r="Q6" s="32">
        <f>IF(SUM(E6:N6)=0,"",SUM(J4:J7))</f>
      </c>
      <c r="R6" s="33">
        <f>IF(SUM(E6:N6)=0,"",SUM(I4:I7))</f>
      </c>
      <c r="S6" s="158"/>
      <c r="T6" s="159"/>
      <c r="V6" s="34">
        <f>+W10+W13+V15</f>
        <v>0</v>
      </c>
      <c r="W6" s="35">
        <f>+V10+V13+W15</f>
        <v>0</v>
      </c>
      <c r="X6" s="36">
        <f>+V6-W6</f>
        <v>0</v>
      </c>
    </row>
    <row r="7" spans="1:24" ht="15.75" thickBot="1">
      <c r="A7" s="43" t="s">
        <v>24</v>
      </c>
      <c r="B7" s="44">
        <v>1000</v>
      </c>
      <c r="C7" s="44" t="s">
        <v>88</v>
      </c>
      <c r="D7" s="45" t="s">
        <v>1</v>
      </c>
      <c r="E7" s="46">
        <f>R12</f>
        <v>0</v>
      </c>
      <c r="F7" s="47">
        <f>Q12</f>
        <v>3</v>
      </c>
      <c r="G7" s="46">
        <f>R11</f>
        <v>0</v>
      </c>
      <c r="H7" s="47">
        <f>Q11</f>
        <v>3</v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2</v>
      </c>
      <c r="Q7" s="52">
        <f>IF(SUM(E7:N8)=0,"",SUM(L4:L7))</f>
        <v>0</v>
      </c>
      <c r="R7" s="53">
        <f>IF(SUM(E7:N7)=0,"",SUM(K4:K7))</f>
        <v>6</v>
      </c>
      <c r="S7" s="160">
        <v>3</v>
      </c>
      <c r="T7" s="161"/>
      <c r="V7" s="34">
        <f>+W11+W12+W15</f>
        <v>39</v>
      </c>
      <c r="W7" s="35">
        <f>+V11+V12+V15</f>
        <v>67</v>
      </c>
      <c r="X7" s="36">
        <f>+V7-W7</f>
        <v>-28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Wiström Daniel</v>
      </c>
      <c r="D10" s="71">
        <f>IF(C6&gt;"",C6,"")</f>
      </c>
      <c r="E10" s="56"/>
      <c r="F10" s="72"/>
      <c r="G10" s="155"/>
      <c r="H10" s="156"/>
      <c r="I10" s="153"/>
      <c r="J10" s="154"/>
      <c r="K10" s="153"/>
      <c r="L10" s="154"/>
      <c r="M10" s="153"/>
      <c r="N10" s="154"/>
      <c r="O10" s="157"/>
      <c r="P10" s="154"/>
      <c r="Q10" s="73">
        <f aca="true" t="shared" si="0" ref="Q10:Q15">IF(COUNT(G10:O10)=0,"",COUNTIF(G10:O10,"&gt;=0"))</f>
      </c>
      <c r="R10" s="74">
        <f aca="true" t="shared" si="1" ref="R10:R15">IF(COUNT(G10:O10)=0,"",(IF(LEFT(G10,1)="-",1,0)+IF(LEFT(I10,1)="-",1,0)+IF(LEFT(K10,1)="-",1,0)+IF(LEFT(M10,1)="-",1,0)+IF(LEFT(O10,1)="-",1,0)))</f>
      </c>
      <c r="S10" s="75"/>
      <c r="T10" s="76"/>
      <c r="V10" s="77">
        <f aca="true" t="shared" si="2" ref="V10:W15">+Z10+AB10+AD10+AF10+AH10</f>
        <v>0</v>
      </c>
      <c r="W10" s="78">
        <f t="shared" si="2"/>
        <v>0</v>
      </c>
      <c r="X10" s="79">
        <f aca="true" t="shared" si="3" ref="X10:X15">+V10-W10</f>
        <v>0</v>
      </c>
      <c r="Z10" s="80">
        <f>IF(G10="",0,IF(LEFT(G10,1)="-",ABS(G10),(IF(G10&gt;9,G10+2,11))))</f>
        <v>0</v>
      </c>
      <c r="AA10" s="81">
        <f aca="true" t="shared" si="4" ref="AA10:AA15">IF(G10="",0,IF(LEFT(G10,1)="-",(IF(ABS(G10)&gt;9,(ABS(G10)+2),11)),G10))</f>
        <v>0</v>
      </c>
      <c r="AB10" s="80">
        <f>IF(I10="",0,IF(LEFT(I10,1)="-",ABS(I10),(IF(I10&gt;9,I10+2,11))))</f>
        <v>0</v>
      </c>
      <c r="AC10" s="81">
        <f aca="true" t="shared" si="5" ref="AC10:AC15">IF(I10="",0,IF(LEFT(I10,1)="-",(IF(ABS(I10)&gt;9,(ABS(I10)+2),11)),I10))</f>
        <v>0</v>
      </c>
      <c r="AD10" s="80">
        <f>IF(K10="",0,IF(LEFT(K10,1)="-",ABS(K10),(IF(K10&gt;9,K10+2,11))))</f>
        <v>0</v>
      </c>
      <c r="AE10" s="81">
        <f aca="true" t="shared" si="6" ref="AE10:AE15">IF(K10="",0,IF(LEFT(K10,1)="-",(IF(ABS(K10)&gt;9,(ABS(K10)+2),11)),K10))</f>
        <v>0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Jokinen Paul</v>
      </c>
      <c r="D11" s="82" t="str">
        <f>IF(C7&gt;"",C7,"")</f>
        <v>Alberts Benjamin</v>
      </c>
      <c r="E11" s="83"/>
      <c r="F11" s="72"/>
      <c r="G11" s="146">
        <v>4</v>
      </c>
      <c r="H11" s="147"/>
      <c r="I11" s="146">
        <v>9</v>
      </c>
      <c r="J11" s="147"/>
      <c r="K11" s="146">
        <v>4</v>
      </c>
      <c r="L11" s="147"/>
      <c r="M11" s="146"/>
      <c r="N11" s="147"/>
      <c r="O11" s="146"/>
      <c r="P11" s="147"/>
      <c r="Q11" s="73">
        <f t="shared" si="0"/>
        <v>3</v>
      </c>
      <c r="R11" s="74">
        <f t="shared" si="1"/>
        <v>0</v>
      </c>
      <c r="S11" s="84"/>
      <c r="T11" s="85"/>
      <c r="V11" s="77">
        <f t="shared" si="2"/>
        <v>33</v>
      </c>
      <c r="W11" s="78">
        <f t="shared" si="2"/>
        <v>17</v>
      </c>
      <c r="X11" s="79">
        <f t="shared" si="3"/>
        <v>16</v>
      </c>
      <c r="Z11" s="86">
        <f>IF(G11="",0,IF(LEFT(G11,1)="-",ABS(G11),(IF(G11&gt;9,G11+2,11))))</f>
        <v>11</v>
      </c>
      <c r="AA11" s="87">
        <f t="shared" si="4"/>
        <v>4</v>
      </c>
      <c r="AB11" s="86">
        <f>IF(I11="",0,IF(LEFT(I11,1)="-",ABS(I11),(IF(I11&gt;9,I11+2,11))))</f>
        <v>11</v>
      </c>
      <c r="AC11" s="87">
        <f t="shared" si="5"/>
        <v>9</v>
      </c>
      <c r="AD11" s="86">
        <f>IF(K11="",0,IF(LEFT(K11,1)="-",ABS(K11),(IF(K11&gt;9,K11+2,11))))</f>
        <v>11</v>
      </c>
      <c r="AE11" s="87">
        <f t="shared" si="6"/>
        <v>4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Wiström Daniel</v>
      </c>
      <c r="D12" s="89" t="str">
        <f>IF(C7&gt;"",C7,"")</f>
        <v>Alberts Benjamin</v>
      </c>
      <c r="E12" s="64"/>
      <c r="F12" s="65"/>
      <c r="G12" s="151">
        <v>5</v>
      </c>
      <c r="H12" s="152"/>
      <c r="I12" s="151">
        <v>7</v>
      </c>
      <c r="J12" s="152"/>
      <c r="K12" s="151">
        <v>10</v>
      </c>
      <c r="L12" s="152"/>
      <c r="M12" s="151"/>
      <c r="N12" s="152"/>
      <c r="O12" s="151"/>
      <c r="P12" s="15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34</v>
      </c>
      <c r="W12" s="78">
        <f t="shared" si="2"/>
        <v>22</v>
      </c>
      <c r="X12" s="79">
        <f t="shared" si="3"/>
        <v>12</v>
      </c>
      <c r="Z12" s="86">
        <f aca="true" t="shared" si="10" ref="Z12:AF15">IF(G12="",0,IF(LEFT(G12,1)="-",ABS(G12),(IF(G12&gt;9,G12+2,11))))</f>
        <v>11</v>
      </c>
      <c r="AA12" s="87">
        <f t="shared" si="4"/>
        <v>5</v>
      </c>
      <c r="AB12" s="86">
        <f t="shared" si="10"/>
        <v>11</v>
      </c>
      <c r="AC12" s="87">
        <f t="shared" si="5"/>
        <v>7</v>
      </c>
      <c r="AD12" s="86">
        <f t="shared" si="10"/>
        <v>12</v>
      </c>
      <c r="AE12" s="87">
        <f t="shared" si="6"/>
        <v>10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Jokinen Paul</v>
      </c>
      <c r="D13" s="82">
        <f>IF(C6&gt;"",C6,"")</f>
      </c>
      <c r="E13" s="56"/>
      <c r="F13" s="72"/>
      <c r="G13" s="153"/>
      <c r="H13" s="154"/>
      <c r="I13" s="153"/>
      <c r="J13" s="154"/>
      <c r="K13" s="153"/>
      <c r="L13" s="154"/>
      <c r="M13" s="153"/>
      <c r="N13" s="154"/>
      <c r="O13" s="153"/>
      <c r="P13" s="154"/>
      <c r="Q13" s="73">
        <f t="shared" si="0"/>
      </c>
      <c r="R13" s="74">
        <f t="shared" si="1"/>
      </c>
      <c r="S13" s="84"/>
      <c r="T13" s="85"/>
      <c r="V13" s="77">
        <f t="shared" si="2"/>
        <v>0</v>
      </c>
      <c r="W13" s="78">
        <f t="shared" si="2"/>
        <v>0</v>
      </c>
      <c r="X13" s="79">
        <f t="shared" si="3"/>
        <v>0</v>
      </c>
      <c r="Z13" s="86">
        <f t="shared" si="10"/>
        <v>0</v>
      </c>
      <c r="AA13" s="87">
        <f t="shared" si="4"/>
        <v>0</v>
      </c>
      <c r="AB13" s="86">
        <f t="shared" si="10"/>
        <v>0</v>
      </c>
      <c r="AC13" s="87">
        <f t="shared" si="5"/>
        <v>0</v>
      </c>
      <c r="AD13" s="86">
        <f t="shared" si="10"/>
        <v>0</v>
      </c>
      <c r="AE13" s="87">
        <f t="shared" si="6"/>
        <v>0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Wiström Daniel</v>
      </c>
      <c r="D14" s="82" t="str">
        <f>IF(C5&gt;"",C5,"")</f>
        <v>Jokinen Paul</v>
      </c>
      <c r="E14" s="83"/>
      <c r="F14" s="72"/>
      <c r="G14" s="146">
        <v>10</v>
      </c>
      <c r="H14" s="147"/>
      <c r="I14" s="146">
        <v>10</v>
      </c>
      <c r="J14" s="147"/>
      <c r="K14" s="148">
        <v>-8</v>
      </c>
      <c r="L14" s="147"/>
      <c r="M14" s="146">
        <v>5</v>
      </c>
      <c r="N14" s="147"/>
      <c r="O14" s="146"/>
      <c r="P14" s="147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43</v>
      </c>
      <c r="W14" s="78">
        <f t="shared" si="2"/>
        <v>36</v>
      </c>
      <c r="X14" s="79">
        <f t="shared" si="3"/>
        <v>7</v>
      </c>
      <c r="Z14" s="86">
        <f t="shared" si="10"/>
        <v>12</v>
      </c>
      <c r="AA14" s="87">
        <f t="shared" si="4"/>
        <v>10</v>
      </c>
      <c r="AB14" s="86">
        <f t="shared" si="10"/>
        <v>12</v>
      </c>
      <c r="AC14" s="87">
        <f t="shared" si="5"/>
        <v>10</v>
      </c>
      <c r="AD14" s="86">
        <f t="shared" si="10"/>
        <v>8</v>
      </c>
      <c r="AE14" s="87">
        <f t="shared" si="6"/>
        <v>11</v>
      </c>
      <c r="AF14" s="86">
        <f t="shared" si="10"/>
        <v>11</v>
      </c>
      <c r="AG14" s="87">
        <f t="shared" si="7"/>
        <v>5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>
        <f>IF(C6&gt;"",C6,"")</f>
      </c>
      <c r="D15" s="92" t="str">
        <f>IF(C7&gt;"",C7,"")</f>
        <v>Alberts Benjamin</v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54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2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0.625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1433</v>
      </c>
      <c r="C20" s="24" t="s">
        <v>55</v>
      </c>
      <c r="D20" s="25" t="s">
        <v>13</v>
      </c>
      <c r="E20" s="26"/>
      <c r="F20" s="27"/>
      <c r="G20" s="28">
        <f>+Q30</f>
        <v>3</v>
      </c>
      <c r="H20" s="29">
        <f>+R30</f>
        <v>0</v>
      </c>
      <c r="I20" s="28">
        <f>Q26</f>
      </c>
      <c r="J20" s="29">
        <f>R26</f>
      </c>
      <c r="K20" s="28">
        <f>Q28</f>
      </c>
      <c r="L20" s="29">
        <f>R28</f>
      </c>
      <c r="M20" s="28"/>
      <c r="N20" s="29"/>
      <c r="O20" s="30">
        <f>IF(SUM(E20:N20)=0,"",COUNTIF(F20:F23,"3"))</f>
        <v>1</v>
      </c>
      <c r="P20" s="31">
        <f>IF(SUM(F20:O20)=0,"",COUNTIF(E20:E23,"3"))</f>
        <v>0</v>
      </c>
      <c r="Q20" s="32">
        <f>IF(SUM(E20:N20)=0,"",SUM(F20:F23))</f>
        <v>3</v>
      </c>
      <c r="R20" s="33">
        <f>IF(SUM(E20:N20)=0,"",SUM(E20:E23))</f>
        <v>0</v>
      </c>
      <c r="S20" s="158">
        <v>1</v>
      </c>
      <c r="T20" s="159"/>
      <c r="V20" s="34">
        <f>+V26+V28+V30</f>
        <v>33</v>
      </c>
      <c r="W20" s="35">
        <f>+W26+W28+W30</f>
        <v>7</v>
      </c>
      <c r="X20" s="36">
        <f>+V20-W20</f>
        <v>26</v>
      </c>
    </row>
    <row r="21" spans="1:24" ht="15">
      <c r="A21" s="37" t="s">
        <v>22</v>
      </c>
      <c r="B21" s="24">
        <v>1300</v>
      </c>
      <c r="C21" s="24" t="s">
        <v>56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</c>
      <c r="J21" s="40">
        <f>R29</f>
      </c>
      <c r="K21" s="39">
        <f>Q27</f>
      </c>
      <c r="L21" s="40">
        <f>R27</f>
      </c>
      <c r="M21" s="39"/>
      <c r="N21" s="40"/>
      <c r="O21" s="30">
        <f>IF(SUM(E21:N21)=0,"",COUNTIF(H20:H23,"3"))</f>
        <v>0</v>
      </c>
      <c r="P21" s="31">
        <f>IF(SUM(F21:O21)=0,"",COUNTIF(G20:G23,"3"))</f>
        <v>1</v>
      </c>
      <c r="Q21" s="32">
        <f>IF(SUM(E21:N21)=0,"",SUM(H20:H23))</f>
        <v>0</v>
      </c>
      <c r="R21" s="33">
        <f>IF(SUM(E21:N21)=0,"",SUM(G20:G23))</f>
        <v>3</v>
      </c>
      <c r="S21" s="158">
        <v>2</v>
      </c>
      <c r="T21" s="159"/>
      <c r="V21" s="34">
        <f>+V27+V29+W30</f>
        <v>7</v>
      </c>
      <c r="W21" s="35">
        <f>+W27+W29+V30</f>
        <v>33</v>
      </c>
      <c r="X21" s="36">
        <f>+V21-W21</f>
        <v>-26</v>
      </c>
    </row>
    <row r="22" spans="1:24" ht="15">
      <c r="A22" s="37" t="s">
        <v>23</v>
      </c>
      <c r="B22" s="24"/>
      <c r="C22" s="24"/>
      <c r="D22" s="38"/>
      <c r="E22" s="39">
        <f>+R26</f>
      </c>
      <c r="F22" s="40">
        <f>+Q26</f>
      </c>
      <c r="G22" s="39">
        <f>R29</f>
      </c>
      <c r="H22" s="40">
        <f>Q29</f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</c>
      <c r="P22" s="31">
        <f>IF(SUM(F22:O22)=0,"",COUNTIF(I20:I23,"3"))</f>
      </c>
      <c r="Q22" s="32">
        <f>IF(SUM(E22:N22)=0,"",SUM(J20:J23))</f>
      </c>
      <c r="R22" s="33">
        <f>IF(SUM(E22:N22)=0,"",SUM(I20:I23))</f>
      </c>
      <c r="S22" s="158"/>
      <c r="T22" s="159"/>
      <c r="V22" s="34">
        <f>+W26+W29+V31</f>
        <v>0</v>
      </c>
      <c r="W22" s="35">
        <f>+V26+V29+W31</f>
        <v>0</v>
      </c>
      <c r="X22" s="36">
        <f>+V22-W22</f>
        <v>0</v>
      </c>
    </row>
    <row r="23" spans="1:24" ht="15.75" thickBot="1">
      <c r="A23" s="43" t="s">
        <v>24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160"/>
      <c r="T23" s="161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Brinaru Benjamin</v>
      </c>
      <c r="D26" s="71">
        <f>IF(C22&gt;"",C22,"")</f>
      </c>
      <c r="E26" s="56"/>
      <c r="F26" s="72"/>
      <c r="G26" s="155"/>
      <c r="H26" s="156"/>
      <c r="I26" s="153"/>
      <c r="J26" s="154"/>
      <c r="K26" s="153"/>
      <c r="L26" s="154"/>
      <c r="M26" s="153"/>
      <c r="N26" s="154"/>
      <c r="O26" s="157"/>
      <c r="P26" s="154"/>
      <c r="Q26" s="73">
        <f aca="true" t="shared" si="11" ref="Q26:Q31">IF(COUNT(G26:O26)=0,"",COUNTIF(G26:O26,"&gt;=0"))</f>
      </c>
      <c r="R26" s="74">
        <f aca="true" t="shared" si="12" ref="R26:R31">IF(COUNT(G26:O26)=0,"",(IF(LEFT(G26,1)="-",1,0)+IF(LEFT(I26,1)="-",1,0)+IF(LEFT(K26,1)="-",1,0)+IF(LEFT(M26,1)="-",1,0)+IF(LEFT(O26,1)="-",1,0)))</f>
      </c>
      <c r="S26" s="75"/>
      <c r="T26" s="76"/>
      <c r="V26" s="77">
        <f aca="true" t="shared" si="13" ref="V26:W31">+Z26+AB26+AD26+AF26+AH26</f>
        <v>0</v>
      </c>
      <c r="W26" s="78">
        <f t="shared" si="13"/>
        <v>0</v>
      </c>
      <c r="X26" s="79">
        <f aca="true" t="shared" si="14" ref="X26:X31">+V26-W26</f>
        <v>0</v>
      </c>
      <c r="Z26" s="80">
        <f>IF(G26="",0,IF(LEFT(G26,1)="-",ABS(G26),(IF(G26&gt;9,G26+2,11))))</f>
        <v>0</v>
      </c>
      <c r="AA26" s="81">
        <f aca="true" t="shared" si="15" ref="AA26:AA31">IF(G26="",0,IF(LEFT(G26,1)="-",(IF(ABS(G26)&gt;9,(ABS(G26)+2),11)),G26))</f>
        <v>0</v>
      </c>
      <c r="AB26" s="80">
        <f>IF(I26="",0,IF(LEFT(I26,1)="-",ABS(I26),(IF(I26&gt;9,I26+2,11))))</f>
        <v>0</v>
      </c>
      <c r="AC26" s="81">
        <f aca="true" t="shared" si="16" ref="AC26:AC31">IF(I26="",0,IF(LEFT(I26,1)="-",(IF(ABS(I26)&gt;9,(ABS(I26)+2),11)),I26))</f>
        <v>0</v>
      </c>
      <c r="AD26" s="80">
        <f>IF(K26="",0,IF(LEFT(K26,1)="-",ABS(K26),(IF(K26&gt;9,K26+2,11))))</f>
        <v>0</v>
      </c>
      <c r="AE26" s="81">
        <f aca="true" t="shared" si="17" ref="AE26:AE31">IF(K26="",0,IF(LEFT(K26,1)="-",(IF(ABS(K26)&gt;9,(ABS(K26)+2),11)),K26))</f>
        <v>0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Lindgren Hugo</v>
      </c>
      <c r="D27" s="82">
        <f>IF(C23&gt;"",C23,"")</f>
      </c>
      <c r="E27" s="83"/>
      <c r="F27" s="72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Brinaru Benjamin</v>
      </c>
      <c r="D28" s="89">
        <f>IF(C23&gt;"",C23,"")</f>
      </c>
      <c r="E28" s="64"/>
      <c r="F28" s="65"/>
      <c r="G28" s="151"/>
      <c r="H28" s="152"/>
      <c r="I28" s="151"/>
      <c r="J28" s="152"/>
      <c r="K28" s="151"/>
      <c r="L28" s="152"/>
      <c r="M28" s="151"/>
      <c r="N28" s="152"/>
      <c r="O28" s="151"/>
      <c r="P28" s="15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Lindgren Hugo</v>
      </c>
      <c r="D29" s="82">
        <f>IF(C22&gt;"",C22,"")</f>
      </c>
      <c r="E29" s="56"/>
      <c r="F29" s="72"/>
      <c r="G29" s="153"/>
      <c r="H29" s="154"/>
      <c r="I29" s="153"/>
      <c r="J29" s="154"/>
      <c r="K29" s="153"/>
      <c r="L29" s="154"/>
      <c r="M29" s="153"/>
      <c r="N29" s="154"/>
      <c r="O29" s="153"/>
      <c r="P29" s="154"/>
      <c r="Q29" s="73">
        <f t="shared" si="11"/>
      </c>
      <c r="R29" s="74">
        <f t="shared" si="12"/>
      </c>
      <c r="S29" s="84"/>
      <c r="T29" s="85"/>
      <c r="V29" s="77">
        <f t="shared" si="13"/>
        <v>0</v>
      </c>
      <c r="W29" s="78">
        <f t="shared" si="13"/>
        <v>0</v>
      </c>
      <c r="X29" s="79">
        <f t="shared" si="14"/>
        <v>0</v>
      </c>
      <c r="Z29" s="86">
        <f t="shared" si="21"/>
        <v>0</v>
      </c>
      <c r="AA29" s="87">
        <f t="shared" si="15"/>
        <v>0</v>
      </c>
      <c r="AB29" s="86">
        <f t="shared" si="21"/>
        <v>0</v>
      </c>
      <c r="AC29" s="87">
        <f t="shared" si="16"/>
        <v>0</v>
      </c>
      <c r="AD29" s="86">
        <f t="shared" si="21"/>
        <v>0</v>
      </c>
      <c r="AE29" s="87">
        <f t="shared" si="17"/>
        <v>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Brinaru Benjamin</v>
      </c>
      <c r="D30" s="82" t="str">
        <f>IF(C21&gt;"",C21,"")</f>
        <v>Lindgren Hugo</v>
      </c>
      <c r="E30" s="83"/>
      <c r="F30" s="72"/>
      <c r="G30" s="146">
        <v>3</v>
      </c>
      <c r="H30" s="147"/>
      <c r="I30" s="146">
        <v>3</v>
      </c>
      <c r="J30" s="147"/>
      <c r="K30" s="148">
        <v>1</v>
      </c>
      <c r="L30" s="147"/>
      <c r="M30" s="146"/>
      <c r="N30" s="147"/>
      <c r="O30" s="146"/>
      <c r="P30" s="147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7</v>
      </c>
      <c r="X30" s="79">
        <f t="shared" si="14"/>
        <v>26</v>
      </c>
      <c r="Z30" s="86">
        <f t="shared" si="21"/>
        <v>11</v>
      </c>
      <c r="AA30" s="87">
        <f t="shared" si="15"/>
        <v>3</v>
      </c>
      <c r="AB30" s="86">
        <f t="shared" si="21"/>
        <v>11</v>
      </c>
      <c r="AC30" s="87">
        <f t="shared" si="16"/>
        <v>3</v>
      </c>
      <c r="AD30" s="86">
        <f t="shared" si="21"/>
        <v>11</v>
      </c>
      <c r="AE30" s="87">
        <f t="shared" si="17"/>
        <v>1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45</v>
      </c>
      <c r="B31" s="106"/>
      <c r="C31" s="91">
        <f>IF(C22&gt;"",C22,"")</f>
      </c>
      <c r="D31" s="92">
        <f>IF(C23&gt;"",C23,"")</f>
      </c>
      <c r="E31" s="93"/>
      <c r="F31" s="94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01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171" t="s">
        <v>54</v>
      </c>
      <c r="L33" s="172"/>
      <c r="M33" s="172"/>
      <c r="N33" s="173"/>
      <c r="O33" s="174" t="s">
        <v>15</v>
      </c>
      <c r="P33" s="175"/>
      <c r="Q33" s="175"/>
      <c r="R33" s="176">
        <v>3</v>
      </c>
      <c r="S33" s="177"/>
      <c r="T33" s="178"/>
    </row>
    <row r="34" spans="1:20" ht="16.5" thickBot="1">
      <c r="A34" s="8"/>
      <c r="B34" s="102"/>
      <c r="C34" s="9" t="s">
        <v>10</v>
      </c>
      <c r="D34" s="10" t="s">
        <v>16</v>
      </c>
      <c r="E34" s="179">
        <v>3</v>
      </c>
      <c r="F34" s="180"/>
      <c r="G34" s="181"/>
      <c r="H34" s="182" t="s">
        <v>17</v>
      </c>
      <c r="I34" s="183"/>
      <c r="J34" s="183"/>
      <c r="K34" s="184">
        <v>41573</v>
      </c>
      <c r="L34" s="184"/>
      <c r="M34" s="184"/>
      <c r="N34" s="185"/>
      <c r="O34" s="11" t="s">
        <v>18</v>
      </c>
      <c r="P34" s="12"/>
      <c r="Q34" s="12"/>
      <c r="R34" s="186">
        <v>0.625</v>
      </c>
      <c r="S34" s="187"/>
      <c r="T34" s="188"/>
    </row>
    <row r="35" spans="1:24" ht="16.5" thickTop="1">
      <c r="A35" s="13"/>
      <c r="B35" s="14" t="s">
        <v>142</v>
      </c>
      <c r="C35" s="14" t="s">
        <v>19</v>
      </c>
      <c r="D35" s="15" t="s">
        <v>20</v>
      </c>
      <c r="E35" s="167" t="s">
        <v>21</v>
      </c>
      <c r="F35" s="168"/>
      <c r="G35" s="167" t="s">
        <v>22</v>
      </c>
      <c r="H35" s="168"/>
      <c r="I35" s="167" t="s">
        <v>23</v>
      </c>
      <c r="J35" s="168"/>
      <c r="K35" s="167" t="s">
        <v>24</v>
      </c>
      <c r="L35" s="168"/>
      <c r="M35" s="167"/>
      <c r="N35" s="168"/>
      <c r="O35" s="16" t="s">
        <v>25</v>
      </c>
      <c r="P35" s="17" t="s">
        <v>26</v>
      </c>
      <c r="Q35" s="18" t="s">
        <v>27</v>
      </c>
      <c r="R35" s="19"/>
      <c r="S35" s="169" t="s">
        <v>28</v>
      </c>
      <c r="T35" s="170"/>
      <c r="V35" s="20" t="s">
        <v>29</v>
      </c>
      <c r="W35" s="21"/>
      <c r="X35" s="22" t="s">
        <v>30</v>
      </c>
    </row>
    <row r="36" spans="1:24" ht="15">
      <c r="A36" s="23" t="s">
        <v>21</v>
      </c>
      <c r="B36" s="24">
        <v>1400</v>
      </c>
      <c r="C36" s="24" t="s">
        <v>60</v>
      </c>
      <c r="D36" s="25" t="s">
        <v>1</v>
      </c>
      <c r="E36" s="26"/>
      <c r="F36" s="27"/>
      <c r="G36" s="28">
        <f>+Q46</f>
        <v>2</v>
      </c>
      <c r="H36" s="29">
        <f>+R46</f>
        <v>3</v>
      </c>
      <c r="I36" s="28">
        <f>Q42</f>
        <v>3</v>
      </c>
      <c r="J36" s="29">
        <f>R42</f>
        <v>0</v>
      </c>
      <c r="K36" s="28">
        <f>Q44</f>
      </c>
      <c r="L36" s="29">
        <f>R44</f>
      </c>
      <c r="M36" s="28"/>
      <c r="N36" s="29"/>
      <c r="O36" s="30">
        <f>IF(SUM(E36:N36)=0,"",COUNTIF(F36:F39,"3"))</f>
        <v>1</v>
      </c>
      <c r="P36" s="31">
        <f>IF(SUM(F36:O36)=0,"",COUNTIF(E36:E39,"3"))</f>
        <v>1</v>
      </c>
      <c r="Q36" s="32">
        <f>IF(SUM(E36:N36)=0,"",SUM(F36:F39))</f>
        <v>5</v>
      </c>
      <c r="R36" s="33">
        <f>IF(SUM(E36:N36)=0,"",SUM(E36:E39))</f>
        <v>3</v>
      </c>
      <c r="S36" s="158">
        <v>2</v>
      </c>
      <c r="T36" s="159"/>
      <c r="V36" s="34">
        <f>+V42+V44+V46</f>
        <v>89</v>
      </c>
      <c r="W36" s="35">
        <f>+W42+W44+W46</f>
        <v>78</v>
      </c>
      <c r="X36" s="36">
        <f>+V36-W36</f>
        <v>11</v>
      </c>
    </row>
    <row r="37" spans="1:24" ht="15">
      <c r="A37" s="37" t="s">
        <v>22</v>
      </c>
      <c r="B37" s="24">
        <v>1200</v>
      </c>
      <c r="C37" s="24" t="s">
        <v>61</v>
      </c>
      <c r="D37" s="38" t="s">
        <v>1</v>
      </c>
      <c r="E37" s="39">
        <f>+R46</f>
        <v>3</v>
      </c>
      <c r="F37" s="40">
        <f>+Q46</f>
        <v>2</v>
      </c>
      <c r="G37" s="41"/>
      <c r="H37" s="42"/>
      <c r="I37" s="39">
        <f>Q45</f>
        <v>3</v>
      </c>
      <c r="J37" s="40">
        <f>R45</f>
        <v>1</v>
      </c>
      <c r="K37" s="39">
        <f>Q43</f>
      </c>
      <c r="L37" s="40">
        <f>R43</f>
      </c>
      <c r="M37" s="39"/>
      <c r="N37" s="40"/>
      <c r="O37" s="30">
        <f>IF(SUM(E37:N37)=0,"",COUNTIF(H36:H39,"3"))</f>
        <v>2</v>
      </c>
      <c r="P37" s="31">
        <f>IF(SUM(F37:O37)=0,"",COUNTIF(G36:G39,"3"))</f>
        <v>0</v>
      </c>
      <c r="Q37" s="32">
        <f>IF(SUM(E37:N37)=0,"",SUM(H36:H39))</f>
        <v>6</v>
      </c>
      <c r="R37" s="33">
        <f>IF(SUM(E37:N37)=0,"",SUM(G36:G39))</f>
        <v>3</v>
      </c>
      <c r="S37" s="158">
        <v>1</v>
      </c>
      <c r="T37" s="159"/>
      <c r="V37" s="34">
        <f>+V43+V45+W46</f>
        <v>86</v>
      </c>
      <c r="W37" s="35">
        <f>+W43+W45+V46</f>
        <v>86</v>
      </c>
      <c r="X37" s="36">
        <f>+V37-W37</f>
        <v>0</v>
      </c>
    </row>
    <row r="38" spans="1:24" ht="15">
      <c r="A38" s="37" t="s">
        <v>23</v>
      </c>
      <c r="B38" s="24">
        <v>1073</v>
      </c>
      <c r="C38" s="24" t="s">
        <v>62</v>
      </c>
      <c r="D38" s="38" t="s">
        <v>63</v>
      </c>
      <c r="E38" s="39">
        <f>+R42</f>
        <v>0</v>
      </c>
      <c r="F38" s="40">
        <f>+Q42</f>
        <v>3</v>
      </c>
      <c r="G38" s="39">
        <f>R45</f>
        <v>1</v>
      </c>
      <c r="H38" s="40">
        <f>Q45</f>
        <v>3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1</v>
      </c>
      <c r="R38" s="33">
        <f>IF(SUM(E38:N38)=0,"",SUM(I36:I39))</f>
        <v>6</v>
      </c>
      <c r="S38" s="158">
        <v>3</v>
      </c>
      <c r="T38" s="159"/>
      <c r="V38" s="34">
        <f>+W42+W45+V47</f>
        <v>65</v>
      </c>
      <c r="W38" s="35">
        <f>+V42+V45+W47</f>
        <v>76</v>
      </c>
      <c r="X38" s="36">
        <f>+V38-W38</f>
        <v>-11</v>
      </c>
    </row>
    <row r="39" spans="1:24" ht="15.75" thickBot="1">
      <c r="A39" s="43" t="s">
        <v>24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160"/>
      <c r="T39" s="161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outlineLevel="1" thickTop="1">
      <c r="A40" s="54"/>
      <c r="B40" s="103"/>
      <c r="C40" s="55" t="s">
        <v>31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32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04"/>
      <c r="C41" s="63" t="s">
        <v>33</v>
      </c>
      <c r="D41" s="64"/>
      <c r="E41" s="64"/>
      <c r="F41" s="65"/>
      <c r="G41" s="162" t="s">
        <v>34</v>
      </c>
      <c r="H41" s="163"/>
      <c r="I41" s="164" t="s">
        <v>35</v>
      </c>
      <c r="J41" s="163"/>
      <c r="K41" s="164" t="s">
        <v>36</v>
      </c>
      <c r="L41" s="163"/>
      <c r="M41" s="164" t="s">
        <v>37</v>
      </c>
      <c r="N41" s="163"/>
      <c r="O41" s="164" t="s">
        <v>38</v>
      </c>
      <c r="P41" s="163"/>
      <c r="Q41" s="165" t="s">
        <v>39</v>
      </c>
      <c r="R41" s="166"/>
      <c r="T41" s="66"/>
      <c r="V41" s="67" t="s">
        <v>29</v>
      </c>
      <c r="W41" s="68"/>
      <c r="X41" s="22" t="s">
        <v>30</v>
      </c>
    </row>
    <row r="42" spans="1:35" ht="15.75" outlineLevel="1">
      <c r="A42" s="69" t="s">
        <v>40</v>
      </c>
      <c r="B42" s="105"/>
      <c r="C42" s="70" t="str">
        <f>IF(C36&gt;"",C36,"")</f>
        <v>Holmqvist Jens</v>
      </c>
      <c r="D42" s="71" t="str">
        <f>IF(C38&gt;"",C38,"")</f>
        <v>Tikkanen Veeti</v>
      </c>
      <c r="E42" s="56"/>
      <c r="F42" s="72"/>
      <c r="G42" s="155">
        <v>9</v>
      </c>
      <c r="H42" s="156"/>
      <c r="I42" s="153">
        <v>12</v>
      </c>
      <c r="J42" s="154"/>
      <c r="K42" s="153">
        <v>10</v>
      </c>
      <c r="L42" s="154"/>
      <c r="M42" s="153"/>
      <c r="N42" s="154"/>
      <c r="O42" s="157"/>
      <c r="P42" s="154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37</v>
      </c>
      <c r="W42" s="78">
        <f t="shared" si="24"/>
        <v>31</v>
      </c>
      <c r="X42" s="79">
        <f aca="true" t="shared" si="25" ref="X42:X47">+V42-W42</f>
        <v>6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9</v>
      </c>
      <c r="AB42" s="80">
        <f>IF(I42="",0,IF(LEFT(I42,1)="-",ABS(I42),(IF(I42&gt;9,I42+2,11))))</f>
        <v>14</v>
      </c>
      <c r="AC42" s="81">
        <f aca="true" t="shared" si="27" ref="AC42:AC47">IF(I42="",0,IF(LEFT(I42,1)="-",(IF(ABS(I42)&gt;9,(ABS(I42)+2),11)),I42))</f>
        <v>12</v>
      </c>
      <c r="AD42" s="80">
        <f>IF(K42="",0,IF(LEFT(K42,1)="-",ABS(K42),(IF(K42&gt;9,K42+2,11))))</f>
        <v>12</v>
      </c>
      <c r="AE42" s="81">
        <f aca="true" t="shared" si="28" ref="AE42:AE47">IF(K42="",0,IF(LEFT(K42,1)="-",(IF(ABS(K42)&gt;9,(ABS(K42)+2),11)),K42))</f>
        <v>10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41</v>
      </c>
      <c r="B43" s="105"/>
      <c r="C43" s="70" t="str">
        <f>IF(C37&gt;"",C37,"")</f>
        <v>Ericsson Marcos</v>
      </c>
      <c r="D43" s="82">
        <f>IF(C39&gt;"",C39,"")</f>
      </c>
      <c r="E43" s="83"/>
      <c r="F43" s="72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42</v>
      </c>
      <c r="B44" s="105"/>
      <c r="C44" s="88" t="str">
        <f>IF(C36&gt;"",C36,"")</f>
        <v>Holmqvist Jens</v>
      </c>
      <c r="D44" s="89">
        <f>IF(C39&gt;"",C39,"")</f>
      </c>
      <c r="E44" s="64"/>
      <c r="F44" s="65"/>
      <c r="G44" s="151"/>
      <c r="H44" s="152"/>
      <c r="I44" s="151"/>
      <c r="J44" s="152"/>
      <c r="K44" s="151"/>
      <c r="L44" s="152"/>
      <c r="M44" s="151"/>
      <c r="N44" s="152"/>
      <c r="O44" s="151"/>
      <c r="P44" s="15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43</v>
      </c>
      <c r="B45" s="105"/>
      <c r="C45" s="70" t="str">
        <f>IF(C37&gt;"",C37,"")</f>
        <v>Ericsson Marcos</v>
      </c>
      <c r="D45" s="82" t="str">
        <f>IF(C38&gt;"",C38,"")</f>
        <v>Tikkanen Veeti</v>
      </c>
      <c r="E45" s="56"/>
      <c r="F45" s="72"/>
      <c r="G45" s="153">
        <v>10</v>
      </c>
      <c r="H45" s="154"/>
      <c r="I45" s="153">
        <v>5</v>
      </c>
      <c r="J45" s="154"/>
      <c r="K45" s="153">
        <v>-5</v>
      </c>
      <c r="L45" s="154"/>
      <c r="M45" s="153">
        <v>8</v>
      </c>
      <c r="N45" s="154"/>
      <c r="O45" s="153"/>
      <c r="P45" s="154"/>
      <c r="Q45" s="73">
        <f t="shared" si="22"/>
        <v>3</v>
      </c>
      <c r="R45" s="74">
        <f t="shared" si="23"/>
        <v>1</v>
      </c>
      <c r="S45" s="84"/>
      <c r="T45" s="85"/>
      <c r="V45" s="77">
        <f t="shared" si="24"/>
        <v>39</v>
      </c>
      <c r="W45" s="78">
        <f t="shared" si="24"/>
        <v>34</v>
      </c>
      <c r="X45" s="79">
        <f t="shared" si="25"/>
        <v>5</v>
      </c>
      <c r="Z45" s="86">
        <f t="shared" si="32"/>
        <v>12</v>
      </c>
      <c r="AA45" s="87">
        <f t="shared" si="26"/>
        <v>10</v>
      </c>
      <c r="AB45" s="86">
        <f t="shared" si="32"/>
        <v>11</v>
      </c>
      <c r="AC45" s="87">
        <f t="shared" si="27"/>
        <v>5</v>
      </c>
      <c r="AD45" s="86">
        <f t="shared" si="32"/>
        <v>5</v>
      </c>
      <c r="AE45" s="87">
        <f t="shared" si="28"/>
        <v>11</v>
      </c>
      <c r="AF45" s="86">
        <f t="shared" si="32"/>
        <v>11</v>
      </c>
      <c r="AG45" s="87">
        <f t="shared" si="29"/>
        <v>8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44</v>
      </c>
      <c r="B46" s="105"/>
      <c r="C46" s="70" t="str">
        <f>IF(C36&gt;"",C36,"")</f>
        <v>Holmqvist Jens</v>
      </c>
      <c r="D46" s="82" t="str">
        <f>IF(C37&gt;"",C37,"")</f>
        <v>Ericsson Marcos</v>
      </c>
      <c r="E46" s="83"/>
      <c r="F46" s="72"/>
      <c r="G46" s="146">
        <v>7</v>
      </c>
      <c r="H46" s="147"/>
      <c r="I46" s="146">
        <v>-10</v>
      </c>
      <c r="J46" s="147"/>
      <c r="K46" s="148">
        <v>4</v>
      </c>
      <c r="L46" s="147"/>
      <c r="M46" s="146">
        <v>-11</v>
      </c>
      <c r="N46" s="147"/>
      <c r="O46" s="146">
        <v>-9</v>
      </c>
      <c r="P46" s="147"/>
      <c r="Q46" s="73">
        <f t="shared" si="22"/>
        <v>2</v>
      </c>
      <c r="R46" s="74">
        <f t="shared" si="23"/>
        <v>3</v>
      </c>
      <c r="S46" s="84"/>
      <c r="T46" s="85"/>
      <c r="V46" s="77">
        <f t="shared" si="24"/>
        <v>52</v>
      </c>
      <c r="W46" s="78">
        <f t="shared" si="24"/>
        <v>47</v>
      </c>
      <c r="X46" s="79">
        <f t="shared" si="25"/>
        <v>5</v>
      </c>
      <c r="Z46" s="86">
        <f t="shared" si="32"/>
        <v>11</v>
      </c>
      <c r="AA46" s="87">
        <f t="shared" si="26"/>
        <v>7</v>
      </c>
      <c r="AB46" s="86">
        <f t="shared" si="32"/>
        <v>10</v>
      </c>
      <c r="AC46" s="87">
        <f t="shared" si="27"/>
        <v>12</v>
      </c>
      <c r="AD46" s="86">
        <f t="shared" si="32"/>
        <v>11</v>
      </c>
      <c r="AE46" s="87">
        <f t="shared" si="28"/>
        <v>4</v>
      </c>
      <c r="AF46" s="86">
        <f t="shared" si="32"/>
        <v>11</v>
      </c>
      <c r="AG46" s="87">
        <f t="shared" si="29"/>
        <v>13</v>
      </c>
      <c r="AH46" s="86">
        <f t="shared" si="30"/>
        <v>9</v>
      </c>
      <c r="AI46" s="87">
        <f t="shared" si="31"/>
        <v>11</v>
      </c>
    </row>
    <row r="47" spans="1:35" ht="16.5" outlineLevel="1" thickBot="1">
      <c r="A47" s="90" t="s">
        <v>45</v>
      </c>
      <c r="B47" s="106"/>
      <c r="C47" s="91" t="str">
        <f>IF(C38&gt;"",C38,"")</f>
        <v>Tikkanen Veeti</v>
      </c>
      <c r="D47" s="92">
        <f>IF(C39&gt;"",C39,"")</f>
      </c>
      <c r="E47" s="93"/>
      <c r="F47" s="94"/>
      <c r="G47" s="149"/>
      <c r="H47" s="150"/>
      <c r="I47" s="149"/>
      <c r="J47" s="150"/>
      <c r="K47" s="149"/>
      <c r="L47" s="150"/>
      <c r="M47" s="149"/>
      <c r="N47" s="150"/>
      <c r="O47" s="149"/>
      <c r="P47" s="150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5.75" thickTop="1"/>
  </sheetData>
  <sheetProtection/>
  <mergeCells count="159"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54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20" t="s">
        <v>57</v>
      </c>
      <c r="D5" s="121" t="s">
        <v>1</v>
      </c>
      <c r="E5" s="119" t="s">
        <v>57</v>
      </c>
    </row>
    <row r="6" spans="1:6" ht="15">
      <c r="A6" s="116" t="s">
        <v>22</v>
      </c>
      <c r="B6" s="120"/>
      <c r="C6" s="120"/>
      <c r="D6" s="121"/>
      <c r="E6" s="122"/>
      <c r="F6" s="119" t="s">
        <v>60</v>
      </c>
    </row>
    <row r="7" spans="1:7" ht="15">
      <c r="A7" s="123" t="s">
        <v>23</v>
      </c>
      <c r="B7" s="124" t="s">
        <v>156</v>
      </c>
      <c r="C7" s="124" t="s">
        <v>60</v>
      </c>
      <c r="D7" s="125" t="s">
        <v>1</v>
      </c>
      <c r="E7" s="119" t="s">
        <v>60</v>
      </c>
      <c r="F7" s="126" t="s">
        <v>242</v>
      </c>
      <c r="G7" s="127"/>
    </row>
    <row r="8" spans="1:7" ht="15">
      <c r="A8" s="123" t="s">
        <v>24</v>
      </c>
      <c r="B8" s="124" t="s">
        <v>158</v>
      </c>
      <c r="C8" s="124" t="s">
        <v>56</v>
      </c>
      <c r="D8" s="125" t="s">
        <v>1</v>
      </c>
      <c r="E8" s="122" t="s">
        <v>236</v>
      </c>
      <c r="G8" s="130" t="s">
        <v>55</v>
      </c>
    </row>
    <row r="9" spans="1:7" ht="15">
      <c r="A9" s="116" t="s">
        <v>141</v>
      </c>
      <c r="B9" s="117" t="s">
        <v>157</v>
      </c>
      <c r="C9" s="120" t="s">
        <v>61</v>
      </c>
      <c r="D9" s="121" t="s">
        <v>1</v>
      </c>
      <c r="E9" s="119" t="s">
        <v>61</v>
      </c>
      <c r="G9" s="126" t="s">
        <v>247</v>
      </c>
    </row>
    <row r="10" spans="1:7" ht="15">
      <c r="A10" s="116" t="s">
        <v>152</v>
      </c>
      <c r="B10" s="120" t="s">
        <v>151</v>
      </c>
      <c r="C10" s="120" t="s">
        <v>58</v>
      </c>
      <c r="D10" s="121" t="s">
        <v>59</v>
      </c>
      <c r="E10" s="122" t="s">
        <v>239</v>
      </c>
      <c r="F10" s="119" t="s">
        <v>55</v>
      </c>
      <c r="G10" s="127"/>
    </row>
    <row r="11" spans="1:6" ht="15">
      <c r="A11" s="123" t="s">
        <v>153</v>
      </c>
      <c r="B11" s="124"/>
      <c r="C11" s="124"/>
      <c r="D11" s="125"/>
      <c r="E11" s="119" t="s">
        <v>55</v>
      </c>
      <c r="F11" s="122" t="s">
        <v>244</v>
      </c>
    </row>
    <row r="12" spans="1:5" ht="15">
      <c r="A12" s="131" t="s">
        <v>154</v>
      </c>
      <c r="B12" s="132" t="s">
        <v>150</v>
      </c>
      <c r="C12" s="135" t="s">
        <v>55</v>
      </c>
      <c r="D12" s="136" t="s">
        <v>13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01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171" t="s">
        <v>64</v>
      </c>
      <c r="L1" s="172"/>
      <c r="M1" s="172"/>
      <c r="N1" s="173"/>
      <c r="O1" s="174" t="s">
        <v>15</v>
      </c>
      <c r="P1" s="175"/>
      <c r="Q1" s="175"/>
      <c r="R1" s="176">
        <v>1</v>
      </c>
      <c r="S1" s="177"/>
      <c r="T1" s="178"/>
    </row>
    <row r="2" spans="1:20" ht="16.5" thickBot="1">
      <c r="A2" s="8"/>
      <c r="B2" s="102"/>
      <c r="C2" s="9" t="s">
        <v>10</v>
      </c>
      <c r="D2" s="10" t="s">
        <v>16</v>
      </c>
      <c r="E2" s="179">
        <v>7</v>
      </c>
      <c r="F2" s="180"/>
      <c r="G2" s="181"/>
      <c r="H2" s="182" t="s">
        <v>17</v>
      </c>
      <c r="I2" s="183"/>
      <c r="J2" s="183"/>
      <c r="K2" s="184">
        <v>41573</v>
      </c>
      <c r="L2" s="184"/>
      <c r="M2" s="184"/>
      <c r="N2" s="185"/>
      <c r="O2" s="11" t="s">
        <v>18</v>
      </c>
      <c r="P2" s="12"/>
      <c r="Q2" s="12"/>
      <c r="R2" s="186">
        <v>0.4166666666666667</v>
      </c>
      <c r="S2" s="187"/>
      <c r="T2" s="188"/>
    </row>
    <row r="3" spans="1:24" ht="16.5" thickTop="1">
      <c r="A3" s="13"/>
      <c r="B3" s="14" t="s">
        <v>142</v>
      </c>
      <c r="C3" s="14" t="s">
        <v>19</v>
      </c>
      <c r="D3" s="15" t="s">
        <v>20</v>
      </c>
      <c r="E3" s="167" t="s">
        <v>21</v>
      </c>
      <c r="F3" s="168"/>
      <c r="G3" s="167" t="s">
        <v>22</v>
      </c>
      <c r="H3" s="168"/>
      <c r="I3" s="167" t="s">
        <v>23</v>
      </c>
      <c r="J3" s="168"/>
      <c r="K3" s="167" t="s">
        <v>24</v>
      </c>
      <c r="L3" s="168"/>
      <c r="M3" s="167"/>
      <c r="N3" s="168"/>
      <c r="O3" s="16" t="s">
        <v>25</v>
      </c>
      <c r="P3" s="17" t="s">
        <v>26</v>
      </c>
      <c r="Q3" s="18" t="s">
        <v>27</v>
      </c>
      <c r="R3" s="19"/>
      <c r="S3" s="169" t="s">
        <v>28</v>
      </c>
      <c r="T3" s="170"/>
      <c r="V3" s="20" t="s">
        <v>29</v>
      </c>
      <c r="W3" s="21"/>
      <c r="X3" s="22" t="s">
        <v>30</v>
      </c>
    </row>
    <row r="4" spans="1:24" ht="15">
      <c r="A4" s="23" t="s">
        <v>21</v>
      </c>
      <c r="B4" s="24">
        <v>1814</v>
      </c>
      <c r="C4" s="24" t="s">
        <v>65</v>
      </c>
      <c r="D4" s="25" t="s">
        <v>13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158">
        <v>1</v>
      </c>
      <c r="T4" s="159"/>
      <c r="V4" s="34">
        <f>+V10+V12+V14</f>
        <v>66</v>
      </c>
      <c r="W4" s="35">
        <f>+W10+W12+W14</f>
        <v>18</v>
      </c>
      <c r="X4" s="36">
        <f>+V4-W4</f>
        <v>48</v>
      </c>
    </row>
    <row r="5" spans="1:24" ht="15">
      <c r="A5" s="37" t="s">
        <v>22</v>
      </c>
      <c r="B5" s="24">
        <v>1000</v>
      </c>
      <c r="C5" s="24" t="s">
        <v>66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0</v>
      </c>
      <c r="J5" s="40">
        <f>R13</f>
        <v>3</v>
      </c>
      <c r="K5" s="39">
        <f>Q11</f>
      </c>
      <c r="L5" s="40">
        <f>R11</f>
      </c>
      <c r="M5" s="39"/>
      <c r="N5" s="40"/>
      <c r="O5" s="30">
        <f>IF(SUM(E5:N5)=0,"",COUNTIF(H4:H7,"3"))</f>
        <v>0</v>
      </c>
      <c r="P5" s="31">
        <f>IF(SUM(F5:O5)=0,"",COUNTIF(G4:G7,"3"))</f>
        <v>2</v>
      </c>
      <c r="Q5" s="32">
        <f>IF(SUM(E5:N5)=0,"",SUM(H4:H7))</f>
        <v>0</v>
      </c>
      <c r="R5" s="33">
        <f>IF(SUM(E5:N5)=0,"",SUM(G4:G7))</f>
        <v>6</v>
      </c>
      <c r="S5" s="158">
        <v>3</v>
      </c>
      <c r="T5" s="159"/>
      <c r="V5" s="34">
        <f>+V11+V13+W14</f>
        <v>12</v>
      </c>
      <c r="W5" s="35">
        <f>+W11+W13+V14</f>
        <v>66</v>
      </c>
      <c r="X5" s="36">
        <f>+V5-W5</f>
        <v>-54</v>
      </c>
    </row>
    <row r="6" spans="1:24" ht="15">
      <c r="A6" s="37" t="s">
        <v>23</v>
      </c>
      <c r="B6" s="24">
        <v>974</v>
      </c>
      <c r="C6" s="24" t="s">
        <v>67</v>
      </c>
      <c r="D6" s="38" t="s">
        <v>13</v>
      </c>
      <c r="E6" s="39">
        <f>+R10</f>
        <v>0</v>
      </c>
      <c r="F6" s="40">
        <f>+Q10</f>
        <v>3</v>
      </c>
      <c r="G6" s="39">
        <f>R13</f>
        <v>3</v>
      </c>
      <c r="H6" s="40">
        <f>Q13</f>
        <v>0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1</v>
      </c>
      <c r="P6" s="31">
        <f>IF(SUM(F6:O6)=0,"",COUNTIF(I4:I7,"3"))</f>
        <v>1</v>
      </c>
      <c r="Q6" s="32">
        <f>IF(SUM(E6:N6)=0,"",SUM(J4:J7))</f>
        <v>3</v>
      </c>
      <c r="R6" s="33">
        <f>IF(SUM(E6:N6)=0,"",SUM(I4:I7))</f>
        <v>3</v>
      </c>
      <c r="S6" s="158">
        <v>2</v>
      </c>
      <c r="T6" s="159"/>
      <c r="V6" s="34">
        <f>+W10+W13+V15</f>
        <v>48</v>
      </c>
      <c r="W6" s="35">
        <f>+V10+V13+W15</f>
        <v>42</v>
      </c>
      <c r="X6" s="36">
        <f>+V6-W6</f>
        <v>6</v>
      </c>
    </row>
    <row r="7" spans="1:24" ht="15.75" thickBot="1">
      <c r="A7" s="43" t="s">
        <v>24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160"/>
      <c r="T7" s="161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03"/>
      <c r="C8" s="5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32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04"/>
      <c r="C9" s="63" t="s">
        <v>33</v>
      </c>
      <c r="D9" s="64"/>
      <c r="E9" s="64"/>
      <c r="F9" s="65"/>
      <c r="G9" s="162" t="s">
        <v>34</v>
      </c>
      <c r="H9" s="163"/>
      <c r="I9" s="164" t="s">
        <v>35</v>
      </c>
      <c r="J9" s="163"/>
      <c r="K9" s="164" t="s">
        <v>36</v>
      </c>
      <c r="L9" s="163"/>
      <c r="M9" s="164" t="s">
        <v>37</v>
      </c>
      <c r="N9" s="163"/>
      <c r="O9" s="164" t="s">
        <v>38</v>
      </c>
      <c r="P9" s="163"/>
      <c r="Q9" s="165" t="s">
        <v>39</v>
      </c>
      <c r="R9" s="166"/>
      <c r="T9" s="66"/>
      <c r="V9" s="67" t="s">
        <v>29</v>
      </c>
      <c r="W9" s="68"/>
      <c r="X9" s="22" t="s">
        <v>30</v>
      </c>
    </row>
    <row r="10" spans="1:35" ht="15.75" outlineLevel="1">
      <c r="A10" s="69" t="s">
        <v>40</v>
      </c>
      <c r="B10" s="105"/>
      <c r="C10" s="70" t="str">
        <f>IF(C4&gt;"",C4,"")</f>
        <v>Eriksson Pihla</v>
      </c>
      <c r="D10" s="71" t="str">
        <f>IF(C6&gt;"",C6,"")</f>
        <v>Saarialho Kaarina</v>
      </c>
      <c r="E10" s="56"/>
      <c r="F10" s="72"/>
      <c r="G10" s="155">
        <v>6</v>
      </c>
      <c r="H10" s="156"/>
      <c r="I10" s="153">
        <v>3</v>
      </c>
      <c r="J10" s="154"/>
      <c r="K10" s="153">
        <v>6</v>
      </c>
      <c r="L10" s="154"/>
      <c r="M10" s="153"/>
      <c r="N10" s="154"/>
      <c r="O10" s="157"/>
      <c r="P10" s="154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15</v>
      </c>
      <c r="X10" s="79">
        <f aca="true" t="shared" si="3" ref="X10:X15">+V10-W10</f>
        <v>18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6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3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6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41</v>
      </c>
      <c r="B11" s="105"/>
      <c r="C11" s="70" t="str">
        <f>IF(C5&gt;"",C5,"")</f>
        <v>Lehto Emma</v>
      </c>
      <c r="D11" s="82">
        <f>IF(C7&gt;"",C7,"")</f>
      </c>
      <c r="E11" s="83"/>
      <c r="F11" s="72"/>
      <c r="G11" s="146"/>
      <c r="H11" s="147"/>
      <c r="I11" s="146"/>
      <c r="J11" s="147"/>
      <c r="K11" s="146"/>
      <c r="L11" s="147"/>
      <c r="M11" s="146"/>
      <c r="N11" s="147"/>
      <c r="O11" s="146"/>
      <c r="P11" s="147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42</v>
      </c>
      <c r="B12" s="105"/>
      <c r="C12" s="88" t="str">
        <f>IF(C4&gt;"",C4,"")</f>
        <v>Eriksson Pihla</v>
      </c>
      <c r="D12" s="89">
        <f>IF(C7&gt;"",C7,"")</f>
      </c>
      <c r="E12" s="64"/>
      <c r="F12" s="65"/>
      <c r="G12" s="151"/>
      <c r="H12" s="152"/>
      <c r="I12" s="151"/>
      <c r="J12" s="152"/>
      <c r="K12" s="151"/>
      <c r="L12" s="152"/>
      <c r="M12" s="151"/>
      <c r="N12" s="152"/>
      <c r="O12" s="151"/>
      <c r="P12" s="15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43</v>
      </c>
      <c r="B13" s="105"/>
      <c r="C13" s="70" t="str">
        <f>IF(C5&gt;"",C5,"")</f>
        <v>Lehto Emma</v>
      </c>
      <c r="D13" s="82" t="str">
        <f>IF(C6&gt;"",C6,"")</f>
        <v>Saarialho Kaarina</v>
      </c>
      <c r="E13" s="56"/>
      <c r="F13" s="72"/>
      <c r="G13" s="153">
        <v>-5</v>
      </c>
      <c r="H13" s="154"/>
      <c r="I13" s="153">
        <v>-4</v>
      </c>
      <c r="J13" s="154"/>
      <c r="K13" s="157" t="s">
        <v>177</v>
      </c>
      <c r="L13" s="154"/>
      <c r="M13" s="153"/>
      <c r="N13" s="154"/>
      <c r="O13" s="153"/>
      <c r="P13" s="154"/>
      <c r="Q13" s="73">
        <f t="shared" si="0"/>
        <v>0</v>
      </c>
      <c r="R13" s="74">
        <f t="shared" si="1"/>
        <v>3</v>
      </c>
      <c r="S13" s="84"/>
      <c r="T13" s="85"/>
      <c r="V13" s="77">
        <f t="shared" si="2"/>
        <v>9</v>
      </c>
      <c r="W13" s="78">
        <f t="shared" si="2"/>
        <v>33</v>
      </c>
      <c r="X13" s="79">
        <f t="shared" si="3"/>
        <v>-24</v>
      </c>
      <c r="Z13" s="86">
        <f t="shared" si="10"/>
        <v>5</v>
      </c>
      <c r="AA13" s="87">
        <f t="shared" si="4"/>
        <v>11</v>
      </c>
      <c r="AB13" s="86">
        <f t="shared" si="10"/>
        <v>4</v>
      </c>
      <c r="AC13" s="87">
        <f t="shared" si="5"/>
        <v>11</v>
      </c>
      <c r="AD13" s="86">
        <f t="shared" si="10"/>
        <v>0</v>
      </c>
      <c r="AE13" s="87">
        <f t="shared" si="6"/>
        <v>11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44</v>
      </c>
      <c r="B14" s="105"/>
      <c r="C14" s="70" t="str">
        <f>IF(C4&gt;"",C4,"")</f>
        <v>Eriksson Pihla</v>
      </c>
      <c r="D14" s="82" t="str">
        <f>IF(C5&gt;"",C5,"")</f>
        <v>Lehto Emma</v>
      </c>
      <c r="E14" s="83"/>
      <c r="F14" s="72"/>
      <c r="G14" s="146">
        <v>1</v>
      </c>
      <c r="H14" s="147"/>
      <c r="I14" s="146">
        <v>1</v>
      </c>
      <c r="J14" s="147"/>
      <c r="K14" s="148">
        <v>1</v>
      </c>
      <c r="L14" s="147"/>
      <c r="M14" s="146"/>
      <c r="N14" s="147"/>
      <c r="O14" s="146"/>
      <c r="P14" s="147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3</v>
      </c>
      <c r="X14" s="79">
        <f t="shared" si="3"/>
        <v>30</v>
      </c>
      <c r="Z14" s="86">
        <f t="shared" si="10"/>
        <v>11</v>
      </c>
      <c r="AA14" s="87">
        <f t="shared" si="4"/>
        <v>1</v>
      </c>
      <c r="AB14" s="86">
        <f t="shared" si="10"/>
        <v>11</v>
      </c>
      <c r="AC14" s="87">
        <f t="shared" si="5"/>
        <v>1</v>
      </c>
      <c r="AD14" s="86">
        <f t="shared" si="10"/>
        <v>11</v>
      </c>
      <c r="AE14" s="87">
        <f t="shared" si="6"/>
        <v>1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45</v>
      </c>
      <c r="B15" s="106"/>
      <c r="C15" s="91" t="str">
        <f>IF(C6&gt;"",C6,"")</f>
        <v>Saarialho Kaarina</v>
      </c>
      <c r="D15" s="92">
        <f>IF(C7&gt;"",C7,"")</f>
      </c>
      <c r="E15" s="93"/>
      <c r="F15" s="94"/>
      <c r="G15" s="149"/>
      <c r="H15" s="150"/>
      <c r="I15" s="149"/>
      <c r="J15" s="150"/>
      <c r="K15" s="149"/>
      <c r="L15" s="150"/>
      <c r="M15" s="149"/>
      <c r="N15" s="150"/>
      <c r="O15" s="149"/>
      <c r="P15" s="150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01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171" t="s">
        <v>64</v>
      </c>
      <c r="L17" s="172"/>
      <c r="M17" s="172"/>
      <c r="N17" s="173"/>
      <c r="O17" s="174" t="s">
        <v>15</v>
      </c>
      <c r="P17" s="175"/>
      <c r="Q17" s="175"/>
      <c r="R17" s="176">
        <v>2</v>
      </c>
      <c r="S17" s="177"/>
      <c r="T17" s="178"/>
    </row>
    <row r="18" spans="1:20" ht="16.5" thickBot="1">
      <c r="A18" s="8"/>
      <c r="B18" s="102"/>
      <c r="C18" s="9" t="s">
        <v>10</v>
      </c>
      <c r="D18" s="10" t="s">
        <v>16</v>
      </c>
      <c r="E18" s="179">
        <v>8</v>
      </c>
      <c r="F18" s="180"/>
      <c r="G18" s="181"/>
      <c r="H18" s="182" t="s">
        <v>17</v>
      </c>
      <c r="I18" s="183"/>
      <c r="J18" s="183"/>
      <c r="K18" s="184">
        <v>41573</v>
      </c>
      <c r="L18" s="184"/>
      <c r="M18" s="184"/>
      <c r="N18" s="185"/>
      <c r="O18" s="11" t="s">
        <v>18</v>
      </c>
      <c r="P18" s="12"/>
      <c r="Q18" s="12"/>
      <c r="R18" s="186">
        <v>0.4166666666666667</v>
      </c>
      <c r="S18" s="187"/>
      <c r="T18" s="188"/>
    </row>
    <row r="19" spans="1:24" ht="16.5" thickTop="1">
      <c r="A19" s="13"/>
      <c r="B19" s="14" t="s">
        <v>142</v>
      </c>
      <c r="C19" s="14" t="s">
        <v>19</v>
      </c>
      <c r="D19" s="15" t="s">
        <v>20</v>
      </c>
      <c r="E19" s="167" t="s">
        <v>21</v>
      </c>
      <c r="F19" s="168"/>
      <c r="G19" s="167" t="s">
        <v>22</v>
      </c>
      <c r="H19" s="168"/>
      <c r="I19" s="167" t="s">
        <v>23</v>
      </c>
      <c r="J19" s="168"/>
      <c r="K19" s="167" t="s">
        <v>24</v>
      </c>
      <c r="L19" s="168"/>
      <c r="M19" s="167"/>
      <c r="N19" s="168"/>
      <c r="O19" s="16" t="s">
        <v>25</v>
      </c>
      <c r="P19" s="17" t="s">
        <v>26</v>
      </c>
      <c r="Q19" s="18" t="s">
        <v>27</v>
      </c>
      <c r="R19" s="19"/>
      <c r="S19" s="169" t="s">
        <v>28</v>
      </c>
      <c r="T19" s="170"/>
      <c r="V19" s="20" t="s">
        <v>29</v>
      </c>
      <c r="W19" s="21"/>
      <c r="X19" s="22" t="s">
        <v>30</v>
      </c>
    </row>
    <row r="20" spans="1:24" ht="15">
      <c r="A20" s="23" t="s">
        <v>21</v>
      </c>
      <c r="B20" s="24">
        <v>1260</v>
      </c>
      <c r="C20" s="24" t="s">
        <v>47</v>
      </c>
      <c r="D20" s="25" t="s">
        <v>3</v>
      </c>
      <c r="E20" s="26"/>
      <c r="F20" s="27"/>
      <c r="G20" s="28">
        <f>+Q30</f>
        <v>3</v>
      </c>
      <c r="H20" s="29">
        <f>+R30</f>
        <v>2</v>
      </c>
      <c r="I20" s="28">
        <f>Q26</f>
        <v>3</v>
      </c>
      <c r="J20" s="29">
        <f>R26</f>
        <v>0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3</v>
      </c>
      <c r="P20" s="31">
        <f>IF(SUM(F20:O20)=0,"",COUNTIF(E20:E23,"3"))</f>
        <v>0</v>
      </c>
      <c r="Q20" s="32">
        <f>IF(SUM(E20:N20)=0,"",SUM(F20:F23))</f>
        <v>9</v>
      </c>
      <c r="R20" s="33">
        <f>IF(SUM(E20:N20)=0,"",SUM(E20:E23))</f>
        <v>2</v>
      </c>
      <c r="S20" s="158">
        <v>1</v>
      </c>
      <c r="T20" s="159"/>
      <c r="V20" s="34">
        <f>+V26+V28+V30</f>
        <v>117</v>
      </c>
      <c r="W20" s="35">
        <f>+W26+W28+W30</f>
        <v>74</v>
      </c>
      <c r="X20" s="36">
        <f>+V20-W20</f>
        <v>43</v>
      </c>
    </row>
    <row r="21" spans="1:24" ht="15">
      <c r="A21" s="37" t="s">
        <v>22</v>
      </c>
      <c r="B21" s="24">
        <v>1075</v>
      </c>
      <c r="C21" s="24" t="s">
        <v>68</v>
      </c>
      <c r="D21" s="38" t="s">
        <v>13</v>
      </c>
      <c r="E21" s="39">
        <f>+R30</f>
        <v>2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8</v>
      </c>
      <c r="R21" s="33">
        <f>IF(SUM(E21:N21)=0,"",SUM(G20:G23))</f>
        <v>3</v>
      </c>
      <c r="S21" s="158">
        <v>2</v>
      </c>
      <c r="T21" s="159"/>
      <c r="V21" s="34">
        <f>+V27+V29+W30</f>
        <v>109</v>
      </c>
      <c r="W21" s="35">
        <f>+W27+W29+V30</f>
        <v>87</v>
      </c>
      <c r="X21" s="36">
        <f>+V21-W21</f>
        <v>22</v>
      </c>
    </row>
    <row r="22" spans="1:24" ht="15">
      <c r="A22" s="37" t="s">
        <v>23</v>
      </c>
      <c r="B22" s="24">
        <v>908</v>
      </c>
      <c r="C22" s="24" t="s">
        <v>69</v>
      </c>
      <c r="D22" s="38" t="s">
        <v>13</v>
      </c>
      <c r="E22" s="39">
        <f>+R26</f>
        <v>0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  <v>0</v>
      </c>
      <c r="L22" s="40">
        <f>R31</f>
        <v>3</v>
      </c>
      <c r="M22" s="39"/>
      <c r="N22" s="40"/>
      <c r="O22" s="30">
        <f>IF(SUM(E22:N22)=0,"",COUNTIF(J20:J23,"3"))</f>
        <v>0</v>
      </c>
      <c r="P22" s="31">
        <f>IF(SUM(F22:O22)=0,"",COUNTIF(I20:I23,"3"))</f>
        <v>3</v>
      </c>
      <c r="Q22" s="32">
        <f>IF(SUM(E22:N22)=0,"",SUM(J20:J23))</f>
        <v>0</v>
      </c>
      <c r="R22" s="33">
        <f>IF(SUM(E22:N22)=0,"",SUM(I20:I23))</f>
        <v>9</v>
      </c>
      <c r="S22" s="158">
        <v>4</v>
      </c>
      <c r="T22" s="159"/>
      <c r="V22" s="34">
        <f>+W26+W29+V31</f>
        <v>59</v>
      </c>
      <c r="W22" s="35">
        <f>+V26+V29+W31</f>
        <v>102</v>
      </c>
      <c r="X22" s="36">
        <f>+V22-W22</f>
        <v>-43</v>
      </c>
    </row>
    <row r="23" spans="1:24" ht="15.75" thickBot="1">
      <c r="A23" s="43" t="s">
        <v>24</v>
      </c>
      <c r="B23" s="44">
        <v>439</v>
      </c>
      <c r="C23" s="44" t="s">
        <v>48</v>
      </c>
      <c r="D23" s="45" t="s">
        <v>1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3</v>
      </c>
      <c r="J23" s="47">
        <f>Q31</f>
        <v>0</v>
      </c>
      <c r="K23" s="48"/>
      <c r="L23" s="49"/>
      <c r="M23" s="46"/>
      <c r="N23" s="47"/>
      <c r="O23" s="50">
        <f>IF(SUM(E23:N23)=0,"",COUNTIF(L20:L23,"3"))</f>
        <v>1</v>
      </c>
      <c r="P23" s="51">
        <f>IF(SUM(F23:O23)=0,"",COUNTIF(K20:K23,"3"))</f>
        <v>2</v>
      </c>
      <c r="Q23" s="52">
        <f>IF(SUM(E23:N24)=0,"",SUM(L20:L23))</f>
        <v>3</v>
      </c>
      <c r="R23" s="53">
        <f>IF(SUM(E23:N23)=0,"",SUM(K20:K23))</f>
        <v>6</v>
      </c>
      <c r="S23" s="160">
        <v>3</v>
      </c>
      <c r="T23" s="161"/>
      <c r="V23" s="34">
        <f>+W27+W28+W31</f>
        <v>70</v>
      </c>
      <c r="W23" s="35">
        <f>+V27+V28+V31</f>
        <v>92</v>
      </c>
      <c r="X23" s="36">
        <f>+V23-W23</f>
        <v>-22</v>
      </c>
    </row>
    <row r="24" spans="1:25" ht="16.5" outlineLevel="1" thickTop="1">
      <c r="A24" s="54"/>
      <c r="B24" s="103"/>
      <c r="C24" s="55" t="s">
        <v>31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32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04"/>
      <c r="C25" s="63" t="s">
        <v>33</v>
      </c>
      <c r="D25" s="64"/>
      <c r="E25" s="64"/>
      <c r="F25" s="65"/>
      <c r="G25" s="162" t="s">
        <v>34</v>
      </c>
      <c r="H25" s="163"/>
      <c r="I25" s="164" t="s">
        <v>35</v>
      </c>
      <c r="J25" s="163"/>
      <c r="K25" s="164" t="s">
        <v>36</v>
      </c>
      <c r="L25" s="163"/>
      <c r="M25" s="164" t="s">
        <v>37</v>
      </c>
      <c r="N25" s="163"/>
      <c r="O25" s="164" t="s">
        <v>38</v>
      </c>
      <c r="P25" s="163"/>
      <c r="Q25" s="165" t="s">
        <v>39</v>
      </c>
      <c r="R25" s="166"/>
      <c r="T25" s="66"/>
      <c r="V25" s="67" t="s">
        <v>29</v>
      </c>
      <c r="W25" s="68"/>
      <c r="X25" s="22" t="s">
        <v>30</v>
      </c>
    </row>
    <row r="26" spans="1:35" ht="15.75" outlineLevel="1">
      <c r="A26" s="69" t="s">
        <v>40</v>
      </c>
      <c r="B26" s="105"/>
      <c r="C26" s="70" t="str">
        <f>IF(C20&gt;"",C20,"")</f>
        <v>Lukk Delia</v>
      </c>
      <c r="D26" s="71" t="str">
        <f>IF(C22&gt;"",C22,"")</f>
        <v>Holmberg Daniela</v>
      </c>
      <c r="E26" s="56"/>
      <c r="F26" s="72"/>
      <c r="G26" s="155">
        <v>2</v>
      </c>
      <c r="H26" s="156"/>
      <c r="I26" s="153">
        <v>5</v>
      </c>
      <c r="J26" s="154"/>
      <c r="K26" s="153">
        <v>5</v>
      </c>
      <c r="L26" s="154"/>
      <c r="M26" s="153"/>
      <c r="N26" s="154"/>
      <c r="O26" s="157"/>
      <c r="P26" s="154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12</v>
      </c>
      <c r="X26" s="79">
        <f aca="true" t="shared" si="14" ref="X26:X31">+V26-W26</f>
        <v>21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2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5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5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41</v>
      </c>
      <c r="B27" s="105"/>
      <c r="C27" s="70" t="str">
        <f>IF(C21&gt;"",C21,"")</f>
        <v>Saarialho Marianna</v>
      </c>
      <c r="D27" s="82" t="str">
        <f>IF(C23&gt;"",C23,"")</f>
        <v>Ransmyr Kajsa</v>
      </c>
      <c r="E27" s="83"/>
      <c r="F27" s="72"/>
      <c r="G27" s="146">
        <v>7</v>
      </c>
      <c r="H27" s="147"/>
      <c r="I27" s="146">
        <v>3</v>
      </c>
      <c r="J27" s="147"/>
      <c r="K27" s="146">
        <v>5</v>
      </c>
      <c r="L27" s="147"/>
      <c r="M27" s="146"/>
      <c r="N27" s="147"/>
      <c r="O27" s="146"/>
      <c r="P27" s="147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15</v>
      </c>
      <c r="X27" s="79">
        <f t="shared" si="14"/>
        <v>18</v>
      </c>
      <c r="Z27" s="86">
        <f>IF(G27="",0,IF(LEFT(G27,1)="-",ABS(G27),(IF(G27&gt;9,G27+2,11))))</f>
        <v>11</v>
      </c>
      <c r="AA27" s="87">
        <f t="shared" si="15"/>
        <v>7</v>
      </c>
      <c r="AB27" s="86">
        <f>IF(I27="",0,IF(LEFT(I27,1)="-",ABS(I27),(IF(I27&gt;9,I27+2,11))))</f>
        <v>11</v>
      </c>
      <c r="AC27" s="87">
        <f t="shared" si="16"/>
        <v>3</v>
      </c>
      <c r="AD27" s="86">
        <f>IF(K27="",0,IF(LEFT(K27,1)="-",ABS(K27),(IF(K27&gt;9,K27+2,11))))</f>
        <v>11</v>
      </c>
      <c r="AE27" s="87">
        <f t="shared" si="17"/>
        <v>5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42</v>
      </c>
      <c r="B28" s="105"/>
      <c r="C28" s="88" t="str">
        <f>IF(C20&gt;"",C20,"")</f>
        <v>Lukk Delia</v>
      </c>
      <c r="D28" s="89" t="str">
        <f>IF(C23&gt;"",C23,"")</f>
        <v>Ransmyr Kajsa</v>
      </c>
      <c r="E28" s="64"/>
      <c r="F28" s="65"/>
      <c r="G28" s="151">
        <v>7</v>
      </c>
      <c r="H28" s="152"/>
      <c r="I28" s="151">
        <v>4</v>
      </c>
      <c r="J28" s="152"/>
      <c r="K28" s="151">
        <v>8</v>
      </c>
      <c r="L28" s="152"/>
      <c r="M28" s="151"/>
      <c r="N28" s="152"/>
      <c r="O28" s="151"/>
      <c r="P28" s="15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19</v>
      </c>
      <c r="X28" s="79">
        <f t="shared" si="14"/>
        <v>14</v>
      </c>
      <c r="Z28" s="86">
        <f aca="true" t="shared" si="21" ref="Z28:AF31">IF(G28="",0,IF(LEFT(G28,1)="-",ABS(G28),(IF(G28&gt;9,G28+2,11))))</f>
        <v>11</v>
      </c>
      <c r="AA28" s="87">
        <f t="shared" si="15"/>
        <v>7</v>
      </c>
      <c r="AB28" s="86">
        <f t="shared" si="21"/>
        <v>11</v>
      </c>
      <c r="AC28" s="87">
        <f t="shared" si="16"/>
        <v>4</v>
      </c>
      <c r="AD28" s="86">
        <f t="shared" si="21"/>
        <v>11</v>
      </c>
      <c r="AE28" s="87">
        <f t="shared" si="17"/>
        <v>8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43</v>
      </c>
      <c r="B29" s="105"/>
      <c r="C29" s="70" t="str">
        <f>IF(C21&gt;"",C21,"")</f>
        <v>Saarialho Marianna</v>
      </c>
      <c r="D29" s="82" t="str">
        <f>IF(C22&gt;"",C22,"")</f>
        <v>Holmberg Daniela</v>
      </c>
      <c r="E29" s="56"/>
      <c r="F29" s="72"/>
      <c r="G29" s="153">
        <v>7</v>
      </c>
      <c r="H29" s="154"/>
      <c r="I29" s="153">
        <v>9</v>
      </c>
      <c r="J29" s="154"/>
      <c r="K29" s="153">
        <v>5</v>
      </c>
      <c r="L29" s="154"/>
      <c r="M29" s="153"/>
      <c r="N29" s="154"/>
      <c r="O29" s="153"/>
      <c r="P29" s="154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21</v>
      </c>
      <c r="X29" s="79">
        <f t="shared" si="14"/>
        <v>12</v>
      </c>
      <c r="Z29" s="86">
        <f t="shared" si="21"/>
        <v>11</v>
      </c>
      <c r="AA29" s="87">
        <f t="shared" si="15"/>
        <v>7</v>
      </c>
      <c r="AB29" s="86">
        <f t="shared" si="21"/>
        <v>11</v>
      </c>
      <c r="AC29" s="87">
        <f t="shared" si="16"/>
        <v>9</v>
      </c>
      <c r="AD29" s="86">
        <f t="shared" si="21"/>
        <v>11</v>
      </c>
      <c r="AE29" s="87">
        <f t="shared" si="17"/>
        <v>5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44</v>
      </c>
      <c r="B30" s="105"/>
      <c r="C30" s="70" t="str">
        <f>IF(C20&gt;"",C20,"")</f>
        <v>Lukk Delia</v>
      </c>
      <c r="D30" s="82" t="str">
        <f>IF(C21&gt;"",C21,"")</f>
        <v>Saarialho Marianna</v>
      </c>
      <c r="E30" s="83"/>
      <c r="F30" s="72"/>
      <c r="G30" s="146">
        <v>-10</v>
      </c>
      <c r="H30" s="147"/>
      <c r="I30" s="146">
        <v>4</v>
      </c>
      <c r="J30" s="147"/>
      <c r="K30" s="148">
        <v>8</v>
      </c>
      <c r="L30" s="147"/>
      <c r="M30" s="146">
        <v>-8</v>
      </c>
      <c r="N30" s="147"/>
      <c r="O30" s="146">
        <v>8</v>
      </c>
      <c r="P30" s="147"/>
      <c r="Q30" s="73">
        <f t="shared" si="11"/>
        <v>3</v>
      </c>
      <c r="R30" s="74">
        <f t="shared" si="12"/>
        <v>2</v>
      </c>
      <c r="S30" s="84"/>
      <c r="T30" s="85"/>
      <c r="V30" s="77">
        <f t="shared" si="13"/>
        <v>51</v>
      </c>
      <c r="W30" s="78">
        <f t="shared" si="13"/>
        <v>43</v>
      </c>
      <c r="X30" s="79">
        <f t="shared" si="14"/>
        <v>8</v>
      </c>
      <c r="Z30" s="86">
        <f t="shared" si="21"/>
        <v>10</v>
      </c>
      <c r="AA30" s="87">
        <f t="shared" si="15"/>
        <v>12</v>
      </c>
      <c r="AB30" s="86">
        <f t="shared" si="21"/>
        <v>11</v>
      </c>
      <c r="AC30" s="87">
        <f t="shared" si="16"/>
        <v>4</v>
      </c>
      <c r="AD30" s="86">
        <f t="shared" si="21"/>
        <v>11</v>
      </c>
      <c r="AE30" s="87">
        <f t="shared" si="17"/>
        <v>8</v>
      </c>
      <c r="AF30" s="86">
        <f t="shared" si="21"/>
        <v>8</v>
      </c>
      <c r="AG30" s="87">
        <f t="shared" si="18"/>
        <v>11</v>
      </c>
      <c r="AH30" s="86">
        <f t="shared" si="19"/>
        <v>11</v>
      </c>
      <c r="AI30" s="87">
        <f t="shared" si="20"/>
        <v>8</v>
      </c>
    </row>
    <row r="31" spans="1:35" ht="16.5" outlineLevel="1" thickBot="1">
      <c r="A31" s="90" t="s">
        <v>45</v>
      </c>
      <c r="B31" s="106"/>
      <c r="C31" s="91" t="str">
        <f>IF(C22&gt;"",C22,"")</f>
        <v>Holmberg Daniela</v>
      </c>
      <c r="D31" s="92" t="str">
        <f>IF(C23&gt;"",C23,"")</f>
        <v>Ransmyr Kajsa</v>
      </c>
      <c r="E31" s="93"/>
      <c r="F31" s="94"/>
      <c r="G31" s="149">
        <v>-6</v>
      </c>
      <c r="H31" s="150"/>
      <c r="I31" s="149">
        <v>-8</v>
      </c>
      <c r="J31" s="150"/>
      <c r="K31" s="149">
        <v>-12</v>
      </c>
      <c r="L31" s="150"/>
      <c r="M31" s="149"/>
      <c r="N31" s="150"/>
      <c r="O31" s="149"/>
      <c r="P31" s="150"/>
      <c r="Q31" s="95">
        <f t="shared" si="11"/>
        <v>0</v>
      </c>
      <c r="R31" s="96">
        <f t="shared" si="12"/>
        <v>3</v>
      </c>
      <c r="S31" s="97"/>
      <c r="T31" s="98"/>
      <c r="V31" s="77">
        <f t="shared" si="13"/>
        <v>26</v>
      </c>
      <c r="W31" s="78">
        <f t="shared" si="13"/>
        <v>36</v>
      </c>
      <c r="X31" s="79">
        <f t="shared" si="14"/>
        <v>-10</v>
      </c>
      <c r="Z31" s="99">
        <f t="shared" si="21"/>
        <v>6</v>
      </c>
      <c r="AA31" s="100">
        <f t="shared" si="15"/>
        <v>11</v>
      </c>
      <c r="AB31" s="99">
        <f t="shared" si="21"/>
        <v>8</v>
      </c>
      <c r="AC31" s="100">
        <f t="shared" si="16"/>
        <v>11</v>
      </c>
      <c r="AD31" s="99">
        <f t="shared" si="21"/>
        <v>12</v>
      </c>
      <c r="AE31" s="100">
        <f t="shared" si="17"/>
        <v>14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07"/>
      <c r="B1" s="108"/>
    </row>
    <row r="2" spans="6:7" ht="15">
      <c r="F2" s="189" t="s">
        <v>6</v>
      </c>
      <c r="G2" s="190"/>
    </row>
    <row r="3" spans="6:7" ht="15">
      <c r="F3" s="109" t="s">
        <v>143</v>
      </c>
      <c r="G3" s="110" t="s">
        <v>64</v>
      </c>
    </row>
    <row r="4" spans="1:7" ht="15.75" thickBot="1">
      <c r="A4" s="111"/>
      <c r="B4" s="112" t="s">
        <v>144</v>
      </c>
      <c r="C4" s="112" t="s">
        <v>145</v>
      </c>
      <c r="D4" s="113" t="s">
        <v>146</v>
      </c>
      <c r="F4" s="114" t="s">
        <v>147</v>
      </c>
      <c r="G4" s="115" t="s">
        <v>148</v>
      </c>
    </row>
    <row r="5" spans="1:5" ht="15">
      <c r="A5" s="116" t="s">
        <v>21</v>
      </c>
      <c r="B5" s="117" t="s">
        <v>149</v>
      </c>
      <c r="C5" s="117" t="s">
        <v>65</v>
      </c>
      <c r="D5" s="118" t="s">
        <v>13</v>
      </c>
      <c r="E5" s="119" t="s">
        <v>65</v>
      </c>
    </row>
    <row r="6" spans="1:6" ht="15">
      <c r="A6" s="116" t="s">
        <v>22</v>
      </c>
      <c r="B6" s="120"/>
      <c r="C6" s="120"/>
      <c r="D6" s="121"/>
      <c r="E6" s="122"/>
      <c r="F6" s="119" t="s">
        <v>65</v>
      </c>
    </row>
    <row r="7" spans="1:7" ht="15">
      <c r="A7" s="123" t="s">
        <v>23</v>
      </c>
      <c r="B7" s="124"/>
      <c r="C7" s="124"/>
      <c r="D7" s="125"/>
      <c r="E7" s="119" t="s">
        <v>68</v>
      </c>
      <c r="F7" s="126" t="s">
        <v>179</v>
      </c>
      <c r="G7" s="127"/>
    </row>
    <row r="8" spans="1:7" ht="15">
      <c r="A8" s="123" t="s">
        <v>24</v>
      </c>
      <c r="B8" s="124" t="s">
        <v>158</v>
      </c>
      <c r="C8" s="124" t="s">
        <v>68</v>
      </c>
      <c r="D8" s="125" t="s">
        <v>13</v>
      </c>
      <c r="E8" s="122"/>
      <c r="G8" s="130" t="s">
        <v>65</v>
      </c>
    </row>
    <row r="9" spans="1:7" ht="15">
      <c r="A9" s="116" t="s">
        <v>141</v>
      </c>
      <c r="B9" s="120" t="s">
        <v>151</v>
      </c>
      <c r="C9" s="120" t="s">
        <v>67</v>
      </c>
      <c r="D9" s="121" t="s">
        <v>13</v>
      </c>
      <c r="E9" s="119" t="s">
        <v>67</v>
      </c>
      <c r="G9" s="126" t="s">
        <v>186</v>
      </c>
    </row>
    <row r="10" spans="1:7" ht="15">
      <c r="A10" s="116" t="s">
        <v>152</v>
      </c>
      <c r="B10" s="120"/>
      <c r="C10" s="120"/>
      <c r="D10" s="121"/>
      <c r="E10" s="122"/>
      <c r="F10" s="119" t="s">
        <v>47</v>
      </c>
      <c r="G10" s="127"/>
    </row>
    <row r="11" spans="1:6" ht="15">
      <c r="A11" s="123" t="s">
        <v>153</v>
      </c>
      <c r="B11" s="124"/>
      <c r="C11" s="124"/>
      <c r="D11" s="125"/>
      <c r="E11" s="119" t="s">
        <v>47</v>
      </c>
      <c r="F11" s="122" t="s">
        <v>180</v>
      </c>
    </row>
    <row r="12" spans="1:5" ht="15">
      <c r="A12" s="131" t="s">
        <v>154</v>
      </c>
      <c r="B12" s="132" t="s">
        <v>150</v>
      </c>
      <c r="C12" s="132" t="s">
        <v>47</v>
      </c>
      <c r="D12" s="133" t="s">
        <v>3</v>
      </c>
      <c r="E12" s="122"/>
    </row>
    <row r="13" spans="1:5" ht="15">
      <c r="A13" s="134"/>
      <c r="B13" s="1"/>
      <c r="C13" s="1"/>
      <c r="D13" s="1"/>
      <c r="E13" s="1"/>
    </row>
    <row r="14" spans="1:5" ht="15">
      <c r="A14" s="134"/>
      <c r="B14" s="1"/>
      <c r="C14" s="1"/>
      <c r="D14" s="1"/>
      <c r="E14" s="1"/>
    </row>
    <row r="15" spans="1:5" ht="15">
      <c r="A15" s="134"/>
      <c r="B15" s="1"/>
      <c r="C15" s="1"/>
      <c r="D15" s="1"/>
      <c r="E15" s="1"/>
    </row>
    <row r="16" spans="1:5" ht="15">
      <c r="A16" s="134"/>
      <c r="B16" s="1"/>
      <c r="C16" s="1"/>
      <c r="D16" s="1"/>
      <c r="E16" s="1"/>
    </row>
    <row r="17" spans="1:5" ht="15">
      <c r="A17" s="134"/>
      <c r="B17" s="1"/>
      <c r="C17" s="1"/>
      <c r="D17" s="1"/>
      <c r="E17" s="1"/>
    </row>
    <row r="18" spans="1:5" ht="15">
      <c r="A18" s="134"/>
      <c r="B18" s="1"/>
      <c r="C18" s="1"/>
      <c r="D18" s="1"/>
      <c r="E18" s="1"/>
    </row>
    <row r="19" spans="1:5" ht="15">
      <c r="A19" s="134"/>
      <c r="B19" s="1"/>
      <c r="C19" s="1"/>
      <c r="D19" s="1"/>
      <c r="E19" s="1"/>
    </row>
    <row r="20" spans="1:5" ht="15">
      <c r="A20" s="134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Måns Holmberg</dc:creator>
  <cp:keywords/>
  <dc:description/>
  <cp:lastModifiedBy>Måns Holmberg</cp:lastModifiedBy>
  <cp:lastPrinted>2013-10-26T18:41:10Z</cp:lastPrinted>
  <dcterms:created xsi:type="dcterms:W3CDTF">2013-10-22T21:55:49Z</dcterms:created>
  <dcterms:modified xsi:type="dcterms:W3CDTF">2013-10-28T08:01:02Z</dcterms:modified>
  <cp:category/>
  <cp:version/>
  <cp:contentType/>
  <cp:contentStatus/>
</cp:coreProperties>
</file>